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ub/"/>
    </mc:Choice>
  </mc:AlternateContent>
  <xr:revisionPtr revIDLastSave="0" documentId="13_ncr:1_{008D69FC-7B98-DC48-B022-98DD2897E971}" xr6:coauthVersionLast="47" xr6:coauthVersionMax="47" xr10:uidLastSave="{00000000-0000-0000-0000-000000000000}"/>
  <bookViews>
    <workbookView xWindow="0" yWindow="500" windowWidth="28800" windowHeight="15700" activeTab="1" xr2:uid="{00000000-000D-0000-FFFF-FFFF00000000}"/>
  </bookViews>
  <sheets>
    <sheet name="PL-IFC-162FC-BK15-2PK" sheetId="1" r:id="rId1"/>
    <sheet name="PL-IFC-162FC-BK20-2PK" sheetId="2" r:id="rId2"/>
    <sheet name="PL-IFC-162FC-BK6-2PK" sheetId="3" r:id="rId3"/>
    <sheet name="PL-IFC-162FC-GN15-2PK" sheetId="4" r:id="rId4"/>
    <sheet name="PL-IFC-162FC-GN20-2PK" sheetId="5" r:id="rId5"/>
    <sheet name="PL-IFC-162FC-GY15-2PK" sheetId="6" r:id="rId6"/>
    <sheet name="PL-IFC-162FC-GY20-2PK" sheetId="7" r:id="rId7"/>
    <sheet name="PL-IFC-162FC-GN6-2PK" sheetId="8" r:id="rId8"/>
    <sheet name="PL-IFC-162FC-GY6-2PK" sheetId="9" r:id="rId9"/>
    <sheet name="PL-IFC-162B03-2PK" sheetId="10" r:id="rId10"/>
    <sheet name="PL-IFC-162B10-2PK" sheetId="11" r:id="rId11"/>
    <sheet name="PL-IFC-162B15-2PK" sheetId="12" r:id="rId12"/>
    <sheet name="PL-IFC-162B15P3F" sheetId="13" r:id="rId13"/>
    <sheet name="PL-IFC-162B15P3F-PK2" sheetId="14" r:id="rId14"/>
    <sheet name="PL-IFC-162B20-2PK" sheetId="15" r:id="rId15"/>
    <sheet name="PL-IFC-162B25-2PK" sheetId="16" r:id="rId16"/>
    <sheet name="PL-IFC-162B6-2PK" sheetId="17" r:id="rId17"/>
    <sheet name="PL-IFC-162BDBL06" sheetId="18" r:id="rId18"/>
    <sheet name="PL-IFC-162BDBL10" sheetId="19" r:id="rId19"/>
    <sheet name="PL-IFC-162BMulti2-3PK" sheetId="20" r:id="rId20"/>
    <sheet name="PL-IFC-162BMulti-3PK" sheetId="21" r:id="rId21"/>
    <sheet name="PL-IFC-162BR03-2PK" sheetId="22" r:id="rId22"/>
    <sheet name="PL-IFC-162BR06-2PK" sheetId="23" r:id="rId23"/>
    <sheet name="PL-IFC-162BR10-2PK" sheetId="24" r:id="rId24"/>
    <sheet name="PL-IFC-162BR15-2PK" sheetId="25" r:id="rId25"/>
    <sheet name="PL-IFC-162BR20-2PK" sheetId="26" r:id="rId26"/>
    <sheet name="PL-IFC-162BR25-2PK" sheetId="27" r:id="rId27"/>
    <sheet name="PL-IFC-162BRMulti2-3PK" sheetId="28" r:id="rId28"/>
    <sheet name="PL-IFC-162BRMulti-3PK" sheetId="29" r:id="rId29"/>
    <sheet name="PL-IFC-162G03-2PK" sheetId="30" r:id="rId30"/>
    <sheet name="PL-IFC-162G06-2PK" sheetId="31" r:id="rId31"/>
    <sheet name="PL-IFC-162G10-2PK" sheetId="32" r:id="rId32"/>
    <sheet name="PL-IFC-162G15-2PK" sheetId="33" r:id="rId33"/>
    <sheet name="PL-IFC-162G15P3F" sheetId="34" r:id="rId34"/>
    <sheet name="PL-IFC-162G15P3F-PK2" sheetId="35" r:id="rId35"/>
    <sheet name="PL-IFC-162G20-2PK" sheetId="36" r:id="rId36"/>
    <sheet name="PL-IFC-162G25-2PK" sheetId="37" r:id="rId37"/>
    <sheet name="PL-IFC-162GMulti2-3PK" sheetId="38" r:id="rId38"/>
    <sheet name="PL-IFC-162GMulti-3PK" sheetId="39" r:id="rId39"/>
    <sheet name="PL-IFC-162W03-2PK" sheetId="40" r:id="rId40"/>
    <sheet name="PL-IFC-162W10-2PK" sheetId="41" r:id="rId41"/>
    <sheet name="PL-IFC-162W15-2PK" sheetId="42" r:id="rId42"/>
    <sheet name="PL-IFC-162W15P3F" sheetId="43" r:id="rId43"/>
    <sheet name="PL-IFC-162W15P3F-PK2" sheetId="44" r:id="rId44"/>
    <sheet name="PL-IFC-162W20-2PK" sheetId="45" r:id="rId45"/>
    <sheet name="PL-IFC-162W25-2PK" sheetId="46" r:id="rId46"/>
    <sheet name="PL-IFC-162W6-2PK" sheetId="47" r:id="rId47"/>
    <sheet name="PL-IFC-162WDBL06" sheetId="48" r:id="rId48"/>
    <sheet name="PL-IFC-162WDBL10" sheetId="49" r:id="rId49"/>
    <sheet name="PL-IFC-162WMulti2-3PK" sheetId="50" r:id="rId50"/>
    <sheet name="PL-IFC-162WMulti-3PK" sheetId="51" r:id="rId51"/>
    <sheet name="PL-IFC-163B03P3" sheetId="52" r:id="rId52"/>
    <sheet name="PL-IFC-163B03P3-PK2" sheetId="53" r:id="rId53"/>
    <sheet name="PL-IFC-163B06P3" sheetId="54" r:id="rId54"/>
    <sheet name="PL-IFC-163B06P3-PK2" sheetId="55" r:id="rId55"/>
    <sheet name="PL-IFC-163B08P3" sheetId="56" r:id="rId56"/>
    <sheet name="PL-IFC-163B08P3-PK2" sheetId="57" r:id="rId57"/>
    <sheet name="PL-IFC-163B10P3" sheetId="58" r:id="rId58"/>
    <sheet name="PL-IFC-163B10P3-PK2" sheetId="59" r:id="rId59"/>
    <sheet name="PL-IFC-163B15P3" sheetId="60" r:id="rId60"/>
    <sheet name="PL-IFC-163B15P3-PK2" sheetId="61" r:id="rId61"/>
    <sheet name="PL-IFC-163B25P3" sheetId="62" r:id="rId62"/>
    <sheet name="PL-IFC-163B25P3-PK2" sheetId="63" r:id="rId63"/>
    <sheet name="PL-IFC-163W03P3" sheetId="64" r:id="rId64"/>
    <sheet name="PL-IFC-163W03P3-PK2" sheetId="65" r:id="rId65"/>
    <sheet name="PL-IFC-163W06P3" sheetId="66" r:id="rId66"/>
    <sheet name="PL-IFC-163W06P3-PK2" sheetId="67" r:id="rId67"/>
    <sheet name="PL-IFC-163W08P3" sheetId="68" r:id="rId68"/>
    <sheet name="PL-IFC-163W08P3-PK2" sheetId="69" r:id="rId69"/>
    <sheet name="PL-IFC-163W10P3" sheetId="70" r:id="rId70"/>
    <sheet name="PL-IFC-163W10P3-PK2" sheetId="71" r:id="rId71"/>
    <sheet name="PL-IFC-163W15P3" sheetId="72" r:id="rId72"/>
    <sheet name="PL-IFC-163W15P3-PK2" sheetId="73" r:id="rId73"/>
    <sheet name="PL-IFC-163W25P3" sheetId="74" r:id="rId74"/>
    <sheet name="PL-IFC-163W25P3-PK2" sheetId="75" r:id="rId75"/>
  </sheets>
  <calcPr calcId="191029"/>
</workbook>
</file>

<file path=xl/calcChain.xml><?xml version="1.0" encoding="utf-8"?>
<calcChain xmlns="http://schemas.openxmlformats.org/spreadsheetml/2006/main">
  <c r="R32" i="1" l="1"/>
  <c r="R32" i="3"/>
  <c r="R32" i="4"/>
  <c r="R32" i="5"/>
  <c r="R32" i="6"/>
  <c r="R32" i="7"/>
  <c r="R32" i="8"/>
  <c r="R32" i="9"/>
  <c r="R32" i="10"/>
  <c r="R32" i="11"/>
  <c r="R32" i="12"/>
  <c r="R32" i="13"/>
  <c r="R32" i="14"/>
  <c r="R32" i="15"/>
  <c r="R32" i="16"/>
  <c r="R32" i="17"/>
  <c r="R32" i="18"/>
  <c r="R32" i="19"/>
  <c r="R32" i="20"/>
  <c r="R32" i="21"/>
  <c r="R32" i="22"/>
  <c r="R32" i="23"/>
  <c r="R32" i="24"/>
  <c r="R32" i="25"/>
  <c r="R32" i="26"/>
  <c r="R32" i="27"/>
  <c r="R32" i="28"/>
  <c r="R32" i="29"/>
  <c r="R32" i="30"/>
  <c r="R32" i="31"/>
  <c r="R32" i="32"/>
  <c r="R32" i="33"/>
  <c r="R32" i="34"/>
  <c r="R32" i="35"/>
  <c r="R32" i="36"/>
  <c r="R32" i="37"/>
  <c r="R32" i="38"/>
  <c r="R32" i="39"/>
  <c r="R32" i="40"/>
  <c r="R32" i="41"/>
  <c r="R32" i="42"/>
  <c r="R32" i="43"/>
  <c r="R32" i="44"/>
  <c r="R32" i="45"/>
  <c r="R32" i="46"/>
  <c r="R32" i="47"/>
  <c r="R32" i="48"/>
  <c r="R32" i="49"/>
  <c r="R32" i="50"/>
  <c r="R32" i="51"/>
  <c r="R32" i="52"/>
  <c r="R32" i="53"/>
  <c r="R32" i="54"/>
  <c r="R32" i="55"/>
  <c r="R32" i="56"/>
  <c r="R32" i="57"/>
  <c r="R32" i="58"/>
  <c r="R32" i="59"/>
  <c r="R32" i="60"/>
  <c r="R32" i="61"/>
  <c r="R32" i="62"/>
  <c r="R32" i="63"/>
  <c r="R32" i="64"/>
  <c r="R32" i="65"/>
  <c r="R32" i="66"/>
  <c r="R32" i="67"/>
  <c r="R32" i="68"/>
  <c r="R32" i="69"/>
  <c r="R32" i="70"/>
  <c r="R32" i="71"/>
  <c r="R32" i="72"/>
  <c r="R32" i="73"/>
  <c r="R32" i="74"/>
  <c r="R32" i="75"/>
  <c r="R32" i="2"/>
  <c r="AB32" i="2"/>
  <c r="AD32" i="2" s="1"/>
  <c r="J32" i="2" s="1"/>
  <c r="Y32" i="2"/>
  <c r="X32" i="2"/>
  <c r="V32" i="2"/>
  <c r="U32" i="2"/>
  <c r="T32" i="2"/>
  <c r="H32" i="2"/>
  <c r="C32" i="2"/>
  <c r="P32" i="2"/>
  <c r="O32" i="2"/>
  <c r="Q32" i="2" s="1"/>
  <c r="AB32" i="3"/>
  <c r="AD32" i="3" s="1"/>
  <c r="X32" i="3"/>
  <c r="V32" i="3"/>
  <c r="U32" i="3"/>
  <c r="T32" i="3"/>
  <c r="P32" i="3"/>
  <c r="O32" i="3"/>
  <c r="Q32" i="3"/>
  <c r="Y32" i="3"/>
  <c r="C32" i="3"/>
  <c r="M32" i="3"/>
  <c r="AB32" i="4"/>
  <c r="AD32" i="4" s="1"/>
  <c r="Y32" i="4"/>
  <c r="V32" i="4"/>
  <c r="U32" i="4"/>
  <c r="T32" i="4"/>
  <c r="M32" i="4"/>
  <c r="C32" i="4"/>
  <c r="P32" i="4"/>
  <c r="X32" i="4"/>
  <c r="AB32" i="5"/>
  <c r="AD32" i="5" s="1"/>
  <c r="V32" i="5"/>
  <c r="U32" i="5"/>
  <c r="T32" i="5"/>
  <c r="P32" i="5"/>
  <c r="Y32" i="5"/>
  <c r="H32" i="5"/>
  <c r="C32" i="5"/>
  <c r="J32" i="6"/>
  <c r="AB32" i="6"/>
  <c r="AD32" i="6" s="1"/>
  <c r="Y32" i="6"/>
  <c r="X32" i="6"/>
  <c r="V32" i="6"/>
  <c r="U32" i="6"/>
  <c r="T32" i="6"/>
  <c r="P32" i="6"/>
  <c r="H32" i="6"/>
  <c r="C32" i="6"/>
  <c r="O32" i="6"/>
  <c r="Q32" i="6" s="1"/>
  <c r="AB32" i="7"/>
  <c r="X32" i="7"/>
  <c r="V32" i="7"/>
  <c r="U32" i="7"/>
  <c r="T32" i="7"/>
  <c r="P32" i="7"/>
  <c r="O32" i="7"/>
  <c r="Q32" i="7"/>
  <c r="Y32" i="7"/>
  <c r="C32" i="7"/>
  <c r="AD32" i="7"/>
  <c r="AB32" i="8"/>
  <c r="AD32" i="8" s="1"/>
  <c r="Y32" i="8"/>
  <c r="V32" i="8"/>
  <c r="U32" i="8"/>
  <c r="T32" i="8"/>
  <c r="M32" i="8"/>
  <c r="C32" i="8"/>
  <c r="P32" i="8"/>
  <c r="X32" i="8"/>
  <c r="AB32" i="9"/>
  <c r="AD32" i="9" s="1"/>
  <c r="V32" i="9"/>
  <c r="U32" i="9"/>
  <c r="T32" i="9"/>
  <c r="P32" i="9"/>
  <c r="Y32" i="9"/>
  <c r="H32" i="9"/>
  <c r="C32" i="9"/>
  <c r="AB32" i="10"/>
  <c r="AD32" i="10" s="1"/>
  <c r="Y32" i="10"/>
  <c r="V32" i="10"/>
  <c r="U32" i="10"/>
  <c r="T32" i="10"/>
  <c r="P32" i="10"/>
  <c r="H32" i="10"/>
  <c r="C32" i="10"/>
  <c r="X32" i="10"/>
  <c r="AB32" i="11"/>
  <c r="X32" i="11"/>
  <c r="V32" i="11"/>
  <c r="U32" i="11"/>
  <c r="T32" i="11"/>
  <c r="P32" i="11"/>
  <c r="O32" i="11"/>
  <c r="Q32" i="11"/>
  <c r="Y32" i="11"/>
  <c r="C32" i="11"/>
  <c r="AD32" i="11"/>
  <c r="AB32" i="12"/>
  <c r="AD32" i="12" s="1"/>
  <c r="Y32" i="12"/>
  <c r="V32" i="12"/>
  <c r="U32" i="12"/>
  <c r="T32" i="12"/>
  <c r="M32" i="12"/>
  <c r="H32" i="12"/>
  <c r="C32" i="12"/>
  <c r="P32" i="12"/>
  <c r="J32" i="12"/>
  <c r="AB32" i="13"/>
  <c r="AD32" i="13" s="1"/>
  <c r="J32" i="13" s="1"/>
  <c r="I32" i="13" s="1"/>
  <c r="V32" i="13"/>
  <c r="U32" i="13"/>
  <c r="T32" i="13"/>
  <c r="P32" i="13"/>
  <c r="Y32" i="13"/>
  <c r="H32" i="13"/>
  <c r="X32" i="13"/>
  <c r="C32" i="13"/>
  <c r="AB32" i="14"/>
  <c r="AD32" i="14" s="1"/>
  <c r="Y32" i="14"/>
  <c r="V32" i="14"/>
  <c r="U32" i="14"/>
  <c r="T32" i="14"/>
  <c r="P32" i="14"/>
  <c r="H32" i="14"/>
  <c r="C32" i="14"/>
  <c r="X32" i="14"/>
  <c r="AB32" i="15"/>
  <c r="AD32" i="15" s="1"/>
  <c r="X32" i="15"/>
  <c r="V32" i="15"/>
  <c r="U32" i="15"/>
  <c r="T32" i="15"/>
  <c r="O32" i="15"/>
  <c r="M32" i="15"/>
  <c r="J32" i="15"/>
  <c r="P32" i="15"/>
  <c r="C32" i="15"/>
  <c r="AB32" i="16"/>
  <c r="Y32" i="16"/>
  <c r="V32" i="16"/>
  <c r="U32" i="16"/>
  <c r="T32" i="16"/>
  <c r="M32" i="16"/>
  <c r="H32" i="16"/>
  <c r="P32" i="16"/>
  <c r="C32" i="16"/>
  <c r="AB32" i="17"/>
  <c r="AD32" i="17" s="1"/>
  <c r="Y32" i="17"/>
  <c r="X32" i="17"/>
  <c r="V32" i="17"/>
  <c r="U32" i="17"/>
  <c r="T32" i="17"/>
  <c r="O32" i="17"/>
  <c r="M32" i="17"/>
  <c r="J32" i="17"/>
  <c r="I32" i="17" s="1"/>
  <c r="P32" i="17"/>
  <c r="Q32" i="17" s="1"/>
  <c r="C32" i="17"/>
  <c r="AB32" i="18"/>
  <c r="AD32" i="18" s="1"/>
  <c r="Y32" i="18"/>
  <c r="X32" i="18"/>
  <c r="V32" i="18"/>
  <c r="U32" i="18"/>
  <c r="T32" i="18"/>
  <c r="O32" i="18"/>
  <c r="M32" i="18"/>
  <c r="H32" i="18"/>
  <c r="J32" i="18"/>
  <c r="K32" i="18" s="1"/>
  <c r="P32" i="18"/>
  <c r="Q32" i="18" s="1"/>
  <c r="C32" i="18"/>
  <c r="AB32" i="19"/>
  <c r="AD32" i="19" s="1"/>
  <c r="X32" i="19"/>
  <c r="V32" i="19"/>
  <c r="U32" i="19"/>
  <c r="T32" i="19"/>
  <c r="O32" i="19"/>
  <c r="Q32" i="19" s="1"/>
  <c r="M32" i="19"/>
  <c r="P32" i="19"/>
  <c r="C32" i="19"/>
  <c r="AB32" i="20"/>
  <c r="Y32" i="20"/>
  <c r="X32" i="20"/>
  <c r="V32" i="20"/>
  <c r="U32" i="20"/>
  <c r="T32" i="20"/>
  <c r="O32" i="20"/>
  <c r="M32" i="20"/>
  <c r="H32" i="20"/>
  <c r="P32" i="20"/>
  <c r="Q32" i="20" s="1"/>
  <c r="C32" i="20"/>
  <c r="AB32" i="21"/>
  <c r="AD32" i="21" s="1"/>
  <c r="X32" i="21"/>
  <c r="V32" i="21"/>
  <c r="U32" i="21"/>
  <c r="T32" i="21"/>
  <c r="O32" i="21"/>
  <c r="Q32" i="21" s="1"/>
  <c r="M32" i="21"/>
  <c r="Y32" i="21"/>
  <c r="P32" i="21"/>
  <c r="C32" i="21"/>
  <c r="AB32" i="22"/>
  <c r="AD32" i="22" s="1"/>
  <c r="Y32" i="22"/>
  <c r="X32" i="22"/>
  <c r="V32" i="22"/>
  <c r="U32" i="22"/>
  <c r="T32" i="22"/>
  <c r="P32" i="22"/>
  <c r="H32" i="22"/>
  <c r="C32" i="22"/>
  <c r="O32" i="22"/>
  <c r="Q32" i="22" s="1"/>
  <c r="AD32" i="23"/>
  <c r="AB32" i="23"/>
  <c r="X32" i="23"/>
  <c r="V32" i="23"/>
  <c r="U32" i="23"/>
  <c r="T32" i="23"/>
  <c r="P32" i="23"/>
  <c r="O32" i="23"/>
  <c r="Q32" i="23"/>
  <c r="M32" i="23"/>
  <c r="AB32" i="24"/>
  <c r="Y32" i="24"/>
  <c r="V32" i="24"/>
  <c r="U32" i="24"/>
  <c r="T32" i="24"/>
  <c r="P32" i="24"/>
  <c r="AB32" i="25"/>
  <c r="AD32" i="25" s="1"/>
  <c r="Y32" i="25"/>
  <c r="V32" i="25"/>
  <c r="U32" i="25"/>
  <c r="T32" i="25"/>
  <c r="P32" i="25"/>
  <c r="J32" i="25"/>
  <c r="I32" i="25" s="1"/>
  <c r="H32" i="25"/>
  <c r="X32" i="25"/>
  <c r="C32" i="25"/>
  <c r="J32" i="26"/>
  <c r="K32" i="26" s="1"/>
  <c r="AB32" i="26"/>
  <c r="AD32" i="26" s="1"/>
  <c r="Y32" i="26"/>
  <c r="X32" i="26"/>
  <c r="V32" i="26"/>
  <c r="U32" i="26"/>
  <c r="T32" i="26"/>
  <c r="Q32" i="26"/>
  <c r="P32" i="26"/>
  <c r="I32" i="26"/>
  <c r="H32" i="26"/>
  <c r="C32" i="26"/>
  <c r="O32" i="26"/>
  <c r="AD32" i="27"/>
  <c r="AB32" i="27"/>
  <c r="X32" i="27"/>
  <c r="V32" i="27"/>
  <c r="U32" i="27"/>
  <c r="T32" i="27"/>
  <c r="P32" i="27"/>
  <c r="O32" i="27"/>
  <c r="M32" i="27"/>
  <c r="AB32" i="28"/>
  <c r="AD32" i="28" s="1"/>
  <c r="Y32" i="28"/>
  <c r="V32" i="28"/>
  <c r="U32" i="28"/>
  <c r="T32" i="28"/>
  <c r="M32" i="28"/>
  <c r="P32" i="28"/>
  <c r="AB32" i="29"/>
  <c r="AD32" i="29" s="1"/>
  <c r="Y32" i="29"/>
  <c r="V32" i="29"/>
  <c r="U32" i="29"/>
  <c r="T32" i="29"/>
  <c r="P32" i="29"/>
  <c r="J32" i="29"/>
  <c r="I32" i="29" s="1"/>
  <c r="H32" i="29"/>
  <c r="X32" i="29"/>
  <c r="C32" i="29"/>
  <c r="AB32" i="30"/>
  <c r="AD32" i="30" s="1"/>
  <c r="Y32" i="30"/>
  <c r="X32" i="30"/>
  <c r="V32" i="30"/>
  <c r="U32" i="30"/>
  <c r="T32" i="30"/>
  <c r="P32" i="30"/>
  <c r="H32" i="30"/>
  <c r="C32" i="30"/>
  <c r="O32" i="30"/>
  <c r="Q32" i="30" s="1"/>
  <c r="AD32" i="31"/>
  <c r="AB32" i="31"/>
  <c r="X32" i="31"/>
  <c r="V32" i="31"/>
  <c r="U32" i="31"/>
  <c r="T32" i="31"/>
  <c r="P32" i="31"/>
  <c r="O32" i="31"/>
  <c r="Q32" i="31"/>
  <c r="M32" i="31"/>
  <c r="AB32" i="32"/>
  <c r="Y32" i="32"/>
  <c r="V32" i="32"/>
  <c r="U32" i="32"/>
  <c r="T32" i="32"/>
  <c r="P32" i="32"/>
  <c r="M32" i="32"/>
  <c r="AB32" i="33"/>
  <c r="AD32" i="33" s="1"/>
  <c r="Y32" i="33"/>
  <c r="V32" i="33"/>
  <c r="U32" i="33"/>
  <c r="T32" i="33"/>
  <c r="P32" i="33"/>
  <c r="H32" i="33"/>
  <c r="C32" i="33"/>
  <c r="AB32" i="34"/>
  <c r="AD32" i="34" s="1"/>
  <c r="Y32" i="34"/>
  <c r="X32" i="34"/>
  <c r="V32" i="34"/>
  <c r="U32" i="34"/>
  <c r="T32" i="34"/>
  <c r="P32" i="34"/>
  <c r="H32" i="34"/>
  <c r="C32" i="34"/>
  <c r="J32" i="34"/>
  <c r="AD32" i="35"/>
  <c r="AB32" i="35"/>
  <c r="X32" i="35"/>
  <c r="V32" i="35"/>
  <c r="U32" i="35"/>
  <c r="T32" i="35"/>
  <c r="P32" i="35"/>
  <c r="O32" i="35"/>
  <c r="H32" i="35"/>
  <c r="C32" i="35"/>
  <c r="M32" i="35"/>
  <c r="AB32" i="36"/>
  <c r="AD32" i="36" s="1"/>
  <c r="Y32" i="36"/>
  <c r="V32" i="36"/>
  <c r="U32" i="36"/>
  <c r="T32" i="36"/>
  <c r="P32" i="36"/>
  <c r="O32" i="36"/>
  <c r="AB32" i="37"/>
  <c r="AD32" i="37" s="1"/>
  <c r="Y32" i="37"/>
  <c r="V32" i="37"/>
  <c r="U32" i="37"/>
  <c r="T32" i="37"/>
  <c r="P32" i="37"/>
  <c r="H32" i="37"/>
  <c r="AB32" i="38"/>
  <c r="Y32" i="38"/>
  <c r="V32" i="38"/>
  <c r="U32" i="38"/>
  <c r="T32" i="38"/>
  <c r="P32" i="38"/>
  <c r="AB32" i="39"/>
  <c r="AD32" i="39" s="1"/>
  <c r="V32" i="39"/>
  <c r="U32" i="39"/>
  <c r="T32" i="39"/>
  <c r="P32" i="39"/>
  <c r="Y32" i="39"/>
  <c r="M32" i="39"/>
  <c r="AB32" i="40"/>
  <c r="AD32" i="40" s="1"/>
  <c r="Y32" i="40"/>
  <c r="V32" i="40"/>
  <c r="U32" i="40"/>
  <c r="T32" i="40"/>
  <c r="P32" i="40"/>
  <c r="O32" i="40"/>
  <c r="AB32" i="41"/>
  <c r="AD32" i="41" s="1"/>
  <c r="Y32" i="41"/>
  <c r="V32" i="41"/>
  <c r="U32" i="41"/>
  <c r="T32" i="41"/>
  <c r="P32" i="41"/>
  <c r="AB32" i="42"/>
  <c r="AD32" i="42" s="1"/>
  <c r="Y32" i="42"/>
  <c r="X32" i="42"/>
  <c r="V32" i="42"/>
  <c r="U32" i="42"/>
  <c r="T32" i="42"/>
  <c r="P32" i="42"/>
  <c r="H32" i="42"/>
  <c r="C32" i="42"/>
  <c r="AD32" i="43"/>
  <c r="AB32" i="43"/>
  <c r="X32" i="43"/>
  <c r="V32" i="43"/>
  <c r="U32" i="43"/>
  <c r="T32" i="43"/>
  <c r="P32" i="43"/>
  <c r="J32" i="43"/>
  <c r="Y32" i="43"/>
  <c r="C32" i="43"/>
  <c r="AD32" i="44"/>
  <c r="AB32" i="44"/>
  <c r="Y32" i="44"/>
  <c r="V32" i="44"/>
  <c r="U32" i="44"/>
  <c r="T32" i="44"/>
  <c r="M32" i="44"/>
  <c r="J32" i="44"/>
  <c r="H32" i="44"/>
  <c r="C32" i="44"/>
  <c r="P32" i="44"/>
  <c r="O32" i="44"/>
  <c r="AD32" i="45"/>
  <c r="J32" i="45" s="1"/>
  <c r="AB32" i="45"/>
  <c r="Y32" i="45"/>
  <c r="V32" i="45"/>
  <c r="U32" i="45"/>
  <c r="T32" i="45"/>
  <c r="P32" i="45"/>
  <c r="H32" i="45"/>
  <c r="C32" i="45"/>
  <c r="AB32" i="46"/>
  <c r="Y32" i="46"/>
  <c r="V32" i="46"/>
  <c r="U32" i="46"/>
  <c r="T32" i="46"/>
  <c r="P32" i="46"/>
  <c r="H32" i="46"/>
  <c r="AB32" i="47"/>
  <c r="X32" i="47"/>
  <c r="V32" i="47"/>
  <c r="U32" i="47"/>
  <c r="T32" i="47"/>
  <c r="P32" i="47"/>
  <c r="O32" i="47"/>
  <c r="H32" i="47"/>
  <c r="AD32" i="48"/>
  <c r="J32" i="48" s="1"/>
  <c r="AB32" i="48"/>
  <c r="Y32" i="48"/>
  <c r="X32" i="48"/>
  <c r="V32" i="48"/>
  <c r="U32" i="48"/>
  <c r="T32" i="48"/>
  <c r="H32" i="48"/>
  <c r="P32" i="48"/>
  <c r="O32" i="48"/>
  <c r="C32" i="48"/>
  <c r="AB32" i="49"/>
  <c r="AD32" i="49" s="1"/>
  <c r="J32" i="49" s="1"/>
  <c r="K32" i="49" s="1"/>
  <c r="Y32" i="49"/>
  <c r="X32" i="49"/>
  <c r="V32" i="49"/>
  <c r="U32" i="49"/>
  <c r="T32" i="49"/>
  <c r="P32" i="49"/>
  <c r="H32" i="49"/>
  <c r="C32" i="49"/>
  <c r="AB32" i="50"/>
  <c r="V32" i="50"/>
  <c r="U32" i="50"/>
  <c r="T32" i="50"/>
  <c r="O32" i="50"/>
  <c r="Q32" i="50" s="1"/>
  <c r="P32" i="50"/>
  <c r="AD32" i="50"/>
  <c r="AB32" i="51"/>
  <c r="AD32" i="51" s="1"/>
  <c r="X32" i="51"/>
  <c r="V32" i="51"/>
  <c r="U32" i="51"/>
  <c r="T32" i="51"/>
  <c r="P32" i="51"/>
  <c r="O32" i="51"/>
  <c r="H32" i="51"/>
  <c r="Y32" i="51"/>
  <c r="C32" i="51"/>
  <c r="M32" i="51"/>
  <c r="AD32" i="52"/>
  <c r="AB32" i="52"/>
  <c r="X32" i="52"/>
  <c r="V32" i="52"/>
  <c r="U32" i="52"/>
  <c r="T32" i="52"/>
  <c r="Q32" i="52"/>
  <c r="Y32" i="52"/>
  <c r="P32" i="52"/>
  <c r="O32" i="52"/>
  <c r="AB32" i="53"/>
  <c r="Y32" i="53"/>
  <c r="V32" i="53"/>
  <c r="U32" i="53"/>
  <c r="T32" i="53"/>
  <c r="P32" i="53"/>
  <c r="H32" i="53"/>
  <c r="AB32" i="54"/>
  <c r="AD32" i="54" s="1"/>
  <c r="Y32" i="54"/>
  <c r="X32" i="54"/>
  <c r="V32" i="54"/>
  <c r="U32" i="54"/>
  <c r="T32" i="54"/>
  <c r="P32" i="54"/>
  <c r="Q32" i="54"/>
  <c r="J32" i="54"/>
  <c r="H32" i="54"/>
  <c r="C32" i="54"/>
  <c r="O32" i="54"/>
  <c r="AD32" i="55"/>
  <c r="AB32" i="55"/>
  <c r="X32" i="55"/>
  <c r="V32" i="55"/>
  <c r="U32" i="55"/>
  <c r="T32" i="55"/>
  <c r="P32" i="55"/>
  <c r="H32" i="55"/>
  <c r="Y32" i="55"/>
  <c r="C32" i="55"/>
  <c r="M32" i="55"/>
  <c r="AD32" i="56"/>
  <c r="AB32" i="56"/>
  <c r="X32" i="56"/>
  <c r="V32" i="56"/>
  <c r="U32" i="56"/>
  <c r="T32" i="56"/>
  <c r="Y32" i="56"/>
  <c r="P32" i="56"/>
  <c r="O32" i="56"/>
  <c r="AB32" i="57"/>
  <c r="Y32" i="57"/>
  <c r="V32" i="57"/>
  <c r="U32" i="57"/>
  <c r="T32" i="57"/>
  <c r="P32" i="57"/>
  <c r="H32" i="57"/>
  <c r="AB32" i="58"/>
  <c r="AD32" i="58" s="1"/>
  <c r="J32" i="58" s="1"/>
  <c r="Y32" i="58"/>
  <c r="X32" i="58"/>
  <c r="V32" i="58"/>
  <c r="U32" i="58"/>
  <c r="T32" i="58"/>
  <c r="P32" i="58"/>
  <c r="Q32" i="58"/>
  <c r="H32" i="58"/>
  <c r="C32" i="58"/>
  <c r="O32" i="58"/>
  <c r="AD32" i="59"/>
  <c r="AB32" i="59"/>
  <c r="X32" i="59"/>
  <c r="V32" i="59"/>
  <c r="U32" i="59"/>
  <c r="T32" i="59"/>
  <c r="P32" i="59"/>
  <c r="Y32" i="59"/>
  <c r="M32" i="59"/>
  <c r="AB32" i="60"/>
  <c r="V32" i="60"/>
  <c r="U32" i="60"/>
  <c r="T32" i="60"/>
  <c r="Y32" i="60"/>
  <c r="P32" i="60"/>
  <c r="AB32" i="61"/>
  <c r="Y32" i="61"/>
  <c r="V32" i="61"/>
  <c r="U32" i="61"/>
  <c r="T32" i="61"/>
  <c r="H32" i="61"/>
  <c r="P32" i="61"/>
  <c r="AB32" i="62"/>
  <c r="AD32" i="62" s="1"/>
  <c r="J32" i="62" s="1"/>
  <c r="Y32" i="62"/>
  <c r="X32" i="62"/>
  <c r="V32" i="62"/>
  <c r="U32" i="62"/>
  <c r="T32" i="62"/>
  <c r="P32" i="62"/>
  <c r="Q32" i="62" s="1"/>
  <c r="O32" i="62"/>
  <c r="M32" i="62"/>
  <c r="H32" i="62"/>
  <c r="C32" i="62"/>
  <c r="AD32" i="63"/>
  <c r="AB32" i="63"/>
  <c r="X32" i="63"/>
  <c r="V32" i="63"/>
  <c r="U32" i="63"/>
  <c r="T32" i="63"/>
  <c r="P32" i="63"/>
  <c r="O32" i="63"/>
  <c r="Q32" i="63"/>
  <c r="H32" i="63"/>
  <c r="Y32" i="63"/>
  <c r="M32" i="63"/>
  <c r="AB32" i="64"/>
  <c r="AD32" i="64" s="1"/>
  <c r="X32" i="64"/>
  <c r="V32" i="64"/>
  <c r="U32" i="64"/>
  <c r="T32" i="64"/>
  <c r="P32" i="64"/>
  <c r="Y32" i="64"/>
  <c r="AB32" i="65"/>
  <c r="AD32" i="65" s="1"/>
  <c r="Y32" i="65"/>
  <c r="V32" i="65"/>
  <c r="U32" i="65"/>
  <c r="T32" i="65"/>
  <c r="P32" i="65"/>
  <c r="AB32" i="66"/>
  <c r="Y32" i="66"/>
  <c r="V32" i="66"/>
  <c r="U32" i="66"/>
  <c r="T32" i="66"/>
  <c r="P32" i="66"/>
  <c r="H32" i="66"/>
  <c r="X32" i="66"/>
  <c r="AB32" i="67"/>
  <c r="AD32" i="67" s="1"/>
  <c r="X32" i="67"/>
  <c r="V32" i="67"/>
  <c r="U32" i="67"/>
  <c r="T32" i="67"/>
  <c r="P32" i="67"/>
  <c r="Y32" i="67"/>
  <c r="C32" i="67"/>
  <c r="AG3" i="68"/>
  <c r="AB32" i="68"/>
  <c r="AD32" i="68" s="1"/>
  <c r="V32" i="68"/>
  <c r="U32" i="68"/>
  <c r="T32" i="68"/>
  <c r="P32" i="68"/>
  <c r="Y32" i="68"/>
  <c r="C32" i="68"/>
  <c r="X32" i="68"/>
  <c r="AB32" i="69"/>
  <c r="AD32" i="69" s="1"/>
  <c r="Y32" i="69"/>
  <c r="V32" i="69"/>
  <c r="U32" i="69"/>
  <c r="T32" i="69"/>
  <c r="P32" i="69"/>
  <c r="AB32" i="70"/>
  <c r="Y32" i="70"/>
  <c r="X32" i="70"/>
  <c r="V32" i="70"/>
  <c r="U32" i="70"/>
  <c r="T32" i="70"/>
  <c r="P32" i="70"/>
  <c r="H32" i="70"/>
  <c r="AG3" i="71"/>
  <c r="AB32" i="71"/>
  <c r="Y32" i="71"/>
  <c r="X32" i="71"/>
  <c r="V32" i="71"/>
  <c r="U32" i="71"/>
  <c r="T32" i="71"/>
  <c r="P32" i="71"/>
  <c r="AG3" i="72"/>
  <c r="AB32" i="72"/>
  <c r="AD32" i="72" s="1"/>
  <c r="J32" i="72" s="1"/>
  <c r="X32" i="72"/>
  <c r="V32" i="72"/>
  <c r="U32" i="72"/>
  <c r="T32" i="72"/>
  <c r="P32" i="72"/>
  <c r="AG3" i="73"/>
  <c r="AD32" i="73"/>
  <c r="J32" i="73" s="1"/>
  <c r="AB32" i="73"/>
  <c r="Y32" i="73"/>
  <c r="X32" i="73"/>
  <c r="V32" i="73"/>
  <c r="U32" i="73"/>
  <c r="T32" i="73"/>
  <c r="P32" i="73"/>
  <c r="H32" i="73"/>
  <c r="AG3" i="74"/>
  <c r="AD32" i="74"/>
  <c r="AB32" i="74"/>
  <c r="Y32" i="74"/>
  <c r="V32" i="74"/>
  <c r="U32" i="74"/>
  <c r="T32" i="74"/>
  <c r="P32" i="74"/>
  <c r="J32" i="74"/>
  <c r="I32" i="74" s="1"/>
  <c r="H32" i="74"/>
  <c r="C32" i="74"/>
  <c r="C3" i="75"/>
  <c r="AD32" i="75"/>
  <c r="AB32" i="75"/>
  <c r="Y32" i="75"/>
  <c r="V32" i="75"/>
  <c r="U32" i="75"/>
  <c r="T32" i="75"/>
  <c r="P32" i="75"/>
  <c r="H32" i="75"/>
  <c r="AG3" i="1"/>
  <c r="C3" i="1"/>
  <c r="AB32" i="1"/>
  <c r="AD32" i="1" s="1"/>
  <c r="W3" i="1"/>
  <c r="V32" i="1"/>
  <c r="U32" i="1"/>
  <c r="T32" i="1"/>
  <c r="P32" i="1"/>
  <c r="M32" i="1"/>
  <c r="C3" i="2"/>
  <c r="C3" i="3"/>
  <c r="C3" i="4"/>
  <c r="C3" i="5"/>
  <c r="C3" i="6"/>
  <c r="C3" i="7"/>
  <c r="C3" i="8"/>
  <c r="C3" i="9"/>
  <c r="C3" i="10"/>
  <c r="C3" i="11"/>
  <c r="C3" i="12"/>
  <c r="C3" i="13"/>
  <c r="C3" i="14"/>
  <c r="C3" i="15"/>
  <c r="C3" i="16"/>
  <c r="C3" i="17"/>
  <c r="C3" i="18"/>
  <c r="C3" i="19"/>
  <c r="C3" i="20"/>
  <c r="C3" i="21"/>
  <c r="C3" i="22"/>
  <c r="C3" i="23"/>
  <c r="C3" i="24"/>
  <c r="C3" i="25"/>
  <c r="C3" i="26"/>
  <c r="C3" i="27"/>
  <c r="C3" i="28"/>
  <c r="C3" i="29"/>
  <c r="C3" i="30"/>
  <c r="C3" i="31"/>
  <c r="C3" i="32"/>
  <c r="C3" i="33"/>
  <c r="C3" i="34"/>
  <c r="C3" i="35"/>
  <c r="C3" i="36"/>
  <c r="C3" i="37"/>
  <c r="C3" i="38"/>
  <c r="C3" i="39"/>
  <c r="C3" i="40"/>
  <c r="C3" i="41"/>
  <c r="C3" i="42"/>
  <c r="C3" i="43"/>
  <c r="C3" i="44"/>
  <c r="C3" i="45"/>
  <c r="C3" i="46"/>
  <c r="C3" i="47"/>
  <c r="C3" i="48"/>
  <c r="C3" i="49"/>
  <c r="C3" i="50"/>
  <c r="C3" i="51"/>
  <c r="C3" i="52"/>
  <c r="C3" i="53"/>
  <c r="C3" i="54"/>
  <c r="C3" i="55"/>
  <c r="C3" i="56"/>
  <c r="C3" i="57"/>
  <c r="C3" i="58"/>
  <c r="C3" i="59"/>
  <c r="C3" i="60"/>
  <c r="C3" i="61"/>
  <c r="C3" i="62"/>
  <c r="C3" i="63"/>
  <c r="C3" i="64"/>
  <c r="C3" i="65"/>
  <c r="C3" i="66"/>
  <c r="C3" i="67"/>
  <c r="C3" i="68"/>
  <c r="C3" i="69"/>
  <c r="C3" i="70"/>
  <c r="C3" i="71"/>
  <c r="C3" i="72"/>
  <c r="C3" i="73"/>
  <c r="C3" i="74"/>
  <c r="AB31" i="75"/>
  <c r="AD31" i="75" s="1"/>
  <c r="J31" i="75" s="1"/>
  <c r="K31" i="75" s="1"/>
  <c r="Y31" i="75"/>
  <c r="X31" i="75"/>
  <c r="Q31" i="75"/>
  <c r="P31" i="75"/>
  <c r="O31" i="75"/>
  <c r="M31" i="75"/>
  <c r="H31" i="75"/>
  <c r="C31" i="75"/>
  <c r="AB30" i="75"/>
  <c r="AD30" i="75" s="1"/>
  <c r="J30" i="75" s="1"/>
  <c r="Y30" i="75"/>
  <c r="X30" i="75"/>
  <c r="P30" i="75"/>
  <c r="O30" i="75"/>
  <c r="M30" i="75"/>
  <c r="H30" i="75"/>
  <c r="C30" i="75"/>
  <c r="AB29" i="75"/>
  <c r="AD29" i="75" s="1"/>
  <c r="J29" i="75" s="1"/>
  <c r="I29" i="75" s="1"/>
  <c r="Y29" i="75"/>
  <c r="X29" i="75"/>
  <c r="P29" i="75"/>
  <c r="O29" i="75"/>
  <c r="Q29" i="75" s="1"/>
  <c r="M29" i="75"/>
  <c r="H29" i="75"/>
  <c r="C29" i="75"/>
  <c r="AB28" i="75"/>
  <c r="AD28" i="75" s="1"/>
  <c r="J28" i="75" s="1"/>
  <c r="Y28" i="75"/>
  <c r="X28" i="75"/>
  <c r="P28" i="75"/>
  <c r="O28" i="75"/>
  <c r="Q28" i="75" s="1"/>
  <c r="M28" i="75"/>
  <c r="H28" i="75"/>
  <c r="C28" i="75"/>
  <c r="AB27" i="75"/>
  <c r="AD27" i="75" s="1"/>
  <c r="J27" i="75" s="1"/>
  <c r="Y27" i="75"/>
  <c r="X27" i="75"/>
  <c r="P27" i="75"/>
  <c r="O27" i="75"/>
  <c r="M27" i="75"/>
  <c r="H27" i="75"/>
  <c r="C27" i="75"/>
  <c r="AB26" i="75"/>
  <c r="AD26" i="75" s="1"/>
  <c r="J26" i="75" s="1"/>
  <c r="Y26" i="75"/>
  <c r="X26" i="75"/>
  <c r="P26" i="75"/>
  <c r="O26" i="75"/>
  <c r="Q26" i="75" s="1"/>
  <c r="M26" i="75"/>
  <c r="H26" i="75"/>
  <c r="C26" i="75"/>
  <c r="AB25" i="75"/>
  <c r="AD25" i="75" s="1"/>
  <c r="J25" i="75" s="1"/>
  <c r="Y25" i="75"/>
  <c r="X25" i="75"/>
  <c r="Q25" i="75"/>
  <c r="P25" i="75"/>
  <c r="O25" i="75"/>
  <c r="M25" i="75"/>
  <c r="H25" i="75"/>
  <c r="C25" i="75"/>
  <c r="AB24" i="75"/>
  <c r="AD24" i="75" s="1"/>
  <c r="J24" i="75" s="1"/>
  <c r="K24" i="75" s="1"/>
  <c r="Y24" i="75"/>
  <c r="X24" i="75"/>
  <c r="P24" i="75"/>
  <c r="O24" i="75"/>
  <c r="Q24" i="75" s="1"/>
  <c r="M24" i="75"/>
  <c r="H24" i="75"/>
  <c r="C24" i="75"/>
  <c r="AB23" i="75"/>
  <c r="AD23" i="75" s="1"/>
  <c r="J23" i="75" s="1"/>
  <c r="Y23" i="75"/>
  <c r="X23" i="75"/>
  <c r="P23" i="75"/>
  <c r="Q23" i="75" s="1"/>
  <c r="O23" i="75"/>
  <c r="M23" i="75"/>
  <c r="H23" i="75"/>
  <c r="C23" i="75"/>
  <c r="AD22" i="75"/>
  <c r="J22" i="75" s="1"/>
  <c r="AB22" i="75"/>
  <c r="Y22" i="75"/>
  <c r="X22" i="75"/>
  <c r="P22" i="75"/>
  <c r="O22" i="75"/>
  <c r="M22" i="75"/>
  <c r="H22" i="75"/>
  <c r="C22" i="75"/>
  <c r="AB21" i="75"/>
  <c r="AD21" i="75" s="1"/>
  <c r="J21" i="75" s="1"/>
  <c r="I21" i="75" s="1"/>
  <c r="Y21" i="75"/>
  <c r="X21" i="75"/>
  <c r="P21" i="75"/>
  <c r="O21" i="75"/>
  <c r="Q21" i="75" s="1"/>
  <c r="M21" i="75"/>
  <c r="H21" i="75"/>
  <c r="C21" i="75"/>
  <c r="AB20" i="75"/>
  <c r="AD20" i="75" s="1"/>
  <c r="J20" i="75" s="1"/>
  <c r="Y20" i="75"/>
  <c r="X20" i="75"/>
  <c r="P20" i="75"/>
  <c r="O20" i="75"/>
  <c r="Q20" i="75" s="1"/>
  <c r="M20" i="75"/>
  <c r="H20" i="75"/>
  <c r="C20" i="75"/>
  <c r="AB19" i="75"/>
  <c r="AD19" i="75" s="1"/>
  <c r="J19" i="75" s="1"/>
  <c r="Y19" i="75"/>
  <c r="X19" i="75"/>
  <c r="P19" i="75"/>
  <c r="O19" i="75"/>
  <c r="Q19" i="75" s="1"/>
  <c r="M19" i="75"/>
  <c r="H19" i="75"/>
  <c r="C19" i="75"/>
  <c r="AB18" i="75"/>
  <c r="AD18" i="75" s="1"/>
  <c r="J18" i="75" s="1"/>
  <c r="Y18" i="75"/>
  <c r="X18" i="75"/>
  <c r="P18" i="75"/>
  <c r="O18" i="75"/>
  <c r="Q18" i="75" s="1"/>
  <c r="M18" i="75"/>
  <c r="H18" i="75"/>
  <c r="C18" i="75"/>
  <c r="AB17" i="75"/>
  <c r="AD17" i="75" s="1"/>
  <c r="J17" i="75" s="1"/>
  <c r="Y17" i="75"/>
  <c r="X17" i="75"/>
  <c r="P17" i="75"/>
  <c r="Q17" i="75" s="1"/>
  <c r="O17" i="75"/>
  <c r="M17" i="75"/>
  <c r="H17" i="75"/>
  <c r="C17" i="75"/>
  <c r="AB16" i="75"/>
  <c r="AD16" i="75" s="1"/>
  <c r="J16" i="75" s="1"/>
  <c r="Y16" i="75"/>
  <c r="X16" i="75"/>
  <c r="P16" i="75"/>
  <c r="O16" i="75"/>
  <c r="Q16" i="75" s="1"/>
  <c r="M16" i="75"/>
  <c r="H16" i="75"/>
  <c r="C16" i="75"/>
  <c r="AB15" i="75"/>
  <c r="AD15" i="75" s="1"/>
  <c r="J15" i="75" s="1"/>
  <c r="K15" i="75" s="1"/>
  <c r="Y15" i="75"/>
  <c r="X15" i="75"/>
  <c r="P15" i="75"/>
  <c r="Q15" i="75" s="1"/>
  <c r="O15" i="75"/>
  <c r="M15" i="75"/>
  <c r="H15" i="75"/>
  <c r="C15" i="75"/>
  <c r="AD14" i="75"/>
  <c r="J14" i="75" s="1"/>
  <c r="I14" i="75" s="1"/>
  <c r="AB14" i="75"/>
  <c r="Y14" i="75"/>
  <c r="X14" i="75"/>
  <c r="P14" i="75"/>
  <c r="O14" i="75"/>
  <c r="M14" i="75"/>
  <c r="H14" i="75"/>
  <c r="C14" i="75"/>
  <c r="AB13" i="75"/>
  <c r="AD13" i="75" s="1"/>
  <c r="J13" i="75" s="1"/>
  <c r="Y13" i="75"/>
  <c r="X13" i="75"/>
  <c r="P13" i="75"/>
  <c r="O13" i="75"/>
  <c r="Q13" i="75" s="1"/>
  <c r="M13" i="75"/>
  <c r="H13" i="75"/>
  <c r="C13" i="75"/>
  <c r="AB12" i="75"/>
  <c r="AD12" i="75" s="1"/>
  <c r="J12" i="75" s="1"/>
  <c r="Y12" i="75"/>
  <c r="X12" i="75"/>
  <c r="P12" i="75"/>
  <c r="O12" i="75"/>
  <c r="Q12" i="75" s="1"/>
  <c r="M12" i="75"/>
  <c r="H12" i="75"/>
  <c r="C12" i="75"/>
  <c r="AB11" i="75"/>
  <c r="AD11" i="75" s="1"/>
  <c r="Y11" i="75"/>
  <c r="X11" i="75"/>
  <c r="P11" i="75"/>
  <c r="O11" i="75"/>
  <c r="Q11" i="75" s="1"/>
  <c r="M11" i="75"/>
  <c r="J11" i="75"/>
  <c r="H11" i="75"/>
  <c r="C11" i="75"/>
  <c r="AB10" i="75"/>
  <c r="AD10" i="75" s="1"/>
  <c r="J10" i="75" s="1"/>
  <c r="Y10" i="75"/>
  <c r="X10" i="75"/>
  <c r="P10" i="75"/>
  <c r="O10" i="75"/>
  <c r="Q10" i="75" s="1"/>
  <c r="M10" i="75"/>
  <c r="H10" i="75"/>
  <c r="C10" i="75"/>
  <c r="AB9" i="75"/>
  <c r="AD9" i="75" s="1"/>
  <c r="J9" i="75" s="1"/>
  <c r="Y9" i="75"/>
  <c r="X9" i="75"/>
  <c r="Q9" i="75"/>
  <c r="P9" i="75"/>
  <c r="O9" i="75"/>
  <c r="M9" i="75"/>
  <c r="H9" i="75"/>
  <c r="C9" i="75"/>
  <c r="AD8" i="75"/>
  <c r="J8" i="75" s="1"/>
  <c r="K8" i="75" s="1"/>
  <c r="AB8" i="75"/>
  <c r="Y8" i="75"/>
  <c r="X8" i="75"/>
  <c r="P8" i="75"/>
  <c r="O8" i="75"/>
  <c r="Q8" i="75" s="1"/>
  <c r="M8" i="75"/>
  <c r="H8" i="75"/>
  <c r="C8" i="75"/>
  <c r="AB7" i="75"/>
  <c r="AD7" i="75" s="1"/>
  <c r="J7" i="75" s="1"/>
  <c r="Y7" i="75"/>
  <c r="X7" i="75"/>
  <c r="P7" i="75"/>
  <c r="Q7" i="75" s="1"/>
  <c r="O7" i="75"/>
  <c r="M7" i="75"/>
  <c r="H7" i="75"/>
  <c r="C7" i="75"/>
  <c r="AD6" i="75"/>
  <c r="J6" i="75" s="1"/>
  <c r="AB6" i="75"/>
  <c r="Y6" i="75"/>
  <c r="X6" i="75"/>
  <c r="P6" i="75"/>
  <c r="O6" i="75"/>
  <c r="M6" i="75"/>
  <c r="H6" i="75"/>
  <c r="C6" i="75"/>
  <c r="AB5" i="75"/>
  <c r="AD5" i="75" s="1"/>
  <c r="J5" i="75" s="1"/>
  <c r="I5" i="75" s="1"/>
  <c r="Y5" i="75"/>
  <c r="X5" i="75"/>
  <c r="P5" i="75"/>
  <c r="O5" i="75"/>
  <c r="M5" i="75"/>
  <c r="H5" i="75"/>
  <c r="C5" i="75"/>
  <c r="AB4" i="75"/>
  <c r="AD4" i="75" s="1"/>
  <c r="Y4" i="75"/>
  <c r="X4" i="75"/>
  <c r="P4" i="75"/>
  <c r="O4" i="75"/>
  <c r="M4" i="75"/>
  <c r="H4" i="75"/>
  <c r="C4" i="75"/>
  <c r="AG3" i="75"/>
  <c r="AF3" i="75"/>
  <c r="W3" i="75"/>
  <c r="V3" i="75"/>
  <c r="U3" i="75"/>
  <c r="T3" i="75"/>
  <c r="O3" i="75"/>
  <c r="G3" i="75"/>
  <c r="F3" i="75"/>
  <c r="H3" i="75" s="1"/>
  <c r="A2" i="75"/>
  <c r="A1" i="75"/>
  <c r="AB31" i="74"/>
  <c r="AD31" i="74" s="1"/>
  <c r="J31" i="74" s="1"/>
  <c r="I31" i="74" s="1"/>
  <c r="Y31" i="74"/>
  <c r="X31" i="74"/>
  <c r="P31" i="74"/>
  <c r="O31" i="74"/>
  <c r="Q31" i="74" s="1"/>
  <c r="M31" i="74"/>
  <c r="K31" i="74"/>
  <c r="H31" i="74"/>
  <c r="C31" i="74"/>
  <c r="AB30" i="74"/>
  <c r="AD30" i="74" s="1"/>
  <c r="J30" i="74" s="1"/>
  <c r="Y30" i="74"/>
  <c r="X30" i="74"/>
  <c r="P30" i="74"/>
  <c r="O30" i="74"/>
  <c r="M30" i="74"/>
  <c r="H30" i="74"/>
  <c r="C30" i="74"/>
  <c r="AB29" i="74"/>
  <c r="AD29" i="74" s="1"/>
  <c r="J29" i="74" s="1"/>
  <c r="Y29" i="74"/>
  <c r="X29" i="74"/>
  <c r="P29" i="74"/>
  <c r="O29" i="74"/>
  <c r="M29" i="74"/>
  <c r="H29" i="74"/>
  <c r="C29" i="74"/>
  <c r="AB28" i="74"/>
  <c r="AD28" i="74" s="1"/>
  <c r="J28" i="74" s="1"/>
  <c r="Y28" i="74"/>
  <c r="X28" i="74"/>
  <c r="Q28" i="74"/>
  <c r="P28" i="74"/>
  <c r="O28" i="74"/>
  <c r="M28" i="74"/>
  <c r="H28" i="74"/>
  <c r="C28" i="74"/>
  <c r="AB27" i="74"/>
  <c r="AD27" i="74" s="1"/>
  <c r="J27" i="74" s="1"/>
  <c r="Y27" i="74"/>
  <c r="X27" i="74"/>
  <c r="Q27" i="74"/>
  <c r="P27" i="74"/>
  <c r="O27" i="74"/>
  <c r="M27" i="74"/>
  <c r="H27" i="74"/>
  <c r="C27" i="74"/>
  <c r="AD26" i="74"/>
  <c r="J26" i="74" s="1"/>
  <c r="K26" i="74" s="1"/>
  <c r="AB26" i="74"/>
  <c r="Y26" i="74"/>
  <c r="X26" i="74"/>
  <c r="P26" i="74"/>
  <c r="O26" i="74"/>
  <c r="Q26" i="74" s="1"/>
  <c r="M26" i="74"/>
  <c r="H26" i="74"/>
  <c r="C26" i="74"/>
  <c r="AB25" i="74"/>
  <c r="AD25" i="74" s="1"/>
  <c r="J25" i="74" s="1"/>
  <c r="K25" i="74" s="1"/>
  <c r="Y25" i="74"/>
  <c r="X25" i="74"/>
  <c r="P25" i="74"/>
  <c r="Q25" i="74" s="1"/>
  <c r="O25" i="74"/>
  <c r="M25" i="74"/>
  <c r="H25" i="74"/>
  <c r="C25" i="74"/>
  <c r="AD24" i="74"/>
  <c r="J24" i="74" s="1"/>
  <c r="AB24" i="74"/>
  <c r="Y24" i="74"/>
  <c r="X24" i="74"/>
  <c r="P24" i="74"/>
  <c r="O24" i="74"/>
  <c r="M24" i="74"/>
  <c r="H24" i="74"/>
  <c r="C24" i="74"/>
  <c r="AB23" i="74"/>
  <c r="AD23" i="74" s="1"/>
  <c r="J23" i="74" s="1"/>
  <c r="I23" i="74" s="1"/>
  <c r="Y23" i="74"/>
  <c r="X23" i="74"/>
  <c r="P23" i="74"/>
  <c r="O23" i="74"/>
  <c r="Q23" i="74" s="1"/>
  <c r="M23" i="74"/>
  <c r="K23" i="74"/>
  <c r="H23" i="74"/>
  <c r="C23" i="74"/>
  <c r="AB22" i="74"/>
  <c r="AD22" i="74" s="1"/>
  <c r="J22" i="74" s="1"/>
  <c r="Y22" i="74"/>
  <c r="X22" i="74"/>
  <c r="P22" i="74"/>
  <c r="O22" i="74"/>
  <c r="M22" i="74"/>
  <c r="H22" i="74"/>
  <c r="C22" i="74"/>
  <c r="AB21" i="74"/>
  <c r="AD21" i="74" s="1"/>
  <c r="J21" i="74" s="1"/>
  <c r="Y21" i="74"/>
  <c r="X21" i="74"/>
  <c r="P21" i="74"/>
  <c r="O21" i="74"/>
  <c r="M21" i="74"/>
  <c r="H21" i="74"/>
  <c r="C21" i="74"/>
  <c r="AB20" i="74"/>
  <c r="AD20" i="74" s="1"/>
  <c r="J20" i="74" s="1"/>
  <c r="Y20" i="74"/>
  <c r="X20" i="74"/>
  <c r="Q20" i="74"/>
  <c r="P20" i="74"/>
  <c r="O20" i="74"/>
  <c r="M20" i="74"/>
  <c r="H20" i="74"/>
  <c r="C20" i="74"/>
  <c r="AB19" i="74"/>
  <c r="AD19" i="74" s="1"/>
  <c r="J19" i="74" s="1"/>
  <c r="Y19" i="74"/>
  <c r="X19" i="74"/>
  <c r="Q19" i="74"/>
  <c r="P19" i="74"/>
  <c r="O19" i="74"/>
  <c r="M19" i="74"/>
  <c r="H19" i="74"/>
  <c r="C19" i="74"/>
  <c r="AD18" i="74"/>
  <c r="J18" i="74" s="1"/>
  <c r="AB18" i="74"/>
  <c r="Y18" i="74"/>
  <c r="X18" i="74"/>
  <c r="P18" i="74"/>
  <c r="O18" i="74"/>
  <c r="Q18" i="74" s="1"/>
  <c r="M18" i="74"/>
  <c r="H18" i="74"/>
  <c r="C18" i="74"/>
  <c r="AB17" i="74"/>
  <c r="AD17" i="74" s="1"/>
  <c r="J17" i="74" s="1"/>
  <c r="K17" i="74" s="1"/>
  <c r="Y17" i="74"/>
  <c r="X17" i="74"/>
  <c r="P17" i="74"/>
  <c r="Q17" i="74" s="1"/>
  <c r="O17" i="74"/>
  <c r="M17" i="74"/>
  <c r="H17" i="74"/>
  <c r="C17" i="74"/>
  <c r="AB16" i="74"/>
  <c r="AD16" i="74" s="1"/>
  <c r="J16" i="74" s="1"/>
  <c r="I16" i="74" s="1"/>
  <c r="Y16" i="74"/>
  <c r="X16" i="74"/>
  <c r="P16" i="74"/>
  <c r="O16" i="74"/>
  <c r="Q16" i="74" s="1"/>
  <c r="M16" i="74"/>
  <c r="H16" i="74"/>
  <c r="C16" i="74"/>
  <c r="AB15" i="74"/>
  <c r="AD15" i="74" s="1"/>
  <c r="J15" i="74" s="1"/>
  <c r="I15" i="74" s="1"/>
  <c r="Y15" i="74"/>
  <c r="X15" i="74"/>
  <c r="P15" i="74"/>
  <c r="O15" i="74"/>
  <c r="M15" i="74"/>
  <c r="H15" i="74"/>
  <c r="C15" i="74"/>
  <c r="AB14" i="74"/>
  <c r="AD14" i="74" s="1"/>
  <c r="J14" i="74" s="1"/>
  <c r="Y14" i="74"/>
  <c r="X14" i="74"/>
  <c r="P14" i="74"/>
  <c r="O14" i="74"/>
  <c r="M14" i="74"/>
  <c r="H14" i="74"/>
  <c r="C14" i="74"/>
  <c r="AB13" i="74"/>
  <c r="AD13" i="74" s="1"/>
  <c r="J13" i="74" s="1"/>
  <c r="Y13" i="74"/>
  <c r="X13" i="74"/>
  <c r="P13" i="74"/>
  <c r="O13" i="74"/>
  <c r="M13" i="74"/>
  <c r="H13" i="74"/>
  <c r="C13" i="74"/>
  <c r="AB12" i="74"/>
  <c r="AD12" i="74" s="1"/>
  <c r="J12" i="74" s="1"/>
  <c r="Y12" i="74"/>
  <c r="X12" i="74"/>
  <c r="P12" i="74"/>
  <c r="O12" i="74"/>
  <c r="Q12" i="74" s="1"/>
  <c r="M12" i="74"/>
  <c r="H12" i="74"/>
  <c r="C12" i="74"/>
  <c r="AB11" i="74"/>
  <c r="AD11" i="74" s="1"/>
  <c r="J11" i="74" s="1"/>
  <c r="Y11" i="74"/>
  <c r="X11" i="74"/>
  <c r="Q11" i="74"/>
  <c r="P11" i="74"/>
  <c r="O11" i="74"/>
  <c r="M11" i="74"/>
  <c r="H11" i="74"/>
  <c r="C11" i="74"/>
  <c r="AD10" i="74"/>
  <c r="J10" i="74" s="1"/>
  <c r="K10" i="74" s="1"/>
  <c r="AB10" i="74"/>
  <c r="Y10" i="74"/>
  <c r="X10" i="74"/>
  <c r="P10" i="74"/>
  <c r="O10" i="74"/>
  <c r="Q10" i="74" s="1"/>
  <c r="M10" i="74"/>
  <c r="H10" i="74"/>
  <c r="C10" i="74"/>
  <c r="AB9" i="74"/>
  <c r="AD9" i="74" s="1"/>
  <c r="J9" i="74" s="1"/>
  <c r="K9" i="74" s="1"/>
  <c r="Y9" i="74"/>
  <c r="X9" i="74"/>
  <c r="P9" i="74"/>
  <c r="Q9" i="74" s="1"/>
  <c r="O9" i="74"/>
  <c r="M9" i="74"/>
  <c r="H9" i="74"/>
  <c r="C9" i="74"/>
  <c r="AD8" i="74"/>
  <c r="J8" i="74" s="1"/>
  <c r="AB8" i="74"/>
  <c r="Y8" i="74"/>
  <c r="X8" i="74"/>
  <c r="P8" i="74"/>
  <c r="O8" i="74"/>
  <c r="M8" i="74"/>
  <c r="H8" i="74"/>
  <c r="C8" i="74"/>
  <c r="AB7" i="74"/>
  <c r="AD7" i="74" s="1"/>
  <c r="J7" i="74" s="1"/>
  <c r="I7" i="74" s="1"/>
  <c r="Y7" i="74"/>
  <c r="X7" i="74"/>
  <c r="P7" i="74"/>
  <c r="O7" i="74"/>
  <c r="Q7" i="74" s="1"/>
  <c r="M7" i="74"/>
  <c r="K7" i="74"/>
  <c r="H7" i="74"/>
  <c r="C7" i="74"/>
  <c r="AB6" i="74"/>
  <c r="AD6" i="74" s="1"/>
  <c r="J6" i="74" s="1"/>
  <c r="Y6" i="74"/>
  <c r="X6" i="74"/>
  <c r="P6" i="74"/>
  <c r="O6" i="74"/>
  <c r="M6" i="74"/>
  <c r="H6" i="74"/>
  <c r="C6" i="74"/>
  <c r="AB5" i="74"/>
  <c r="AD5" i="74" s="1"/>
  <c r="J5" i="74" s="1"/>
  <c r="Y5" i="74"/>
  <c r="X5" i="74"/>
  <c r="P5" i="74"/>
  <c r="O5" i="74"/>
  <c r="M5" i="74"/>
  <c r="H5" i="74"/>
  <c r="C5" i="74"/>
  <c r="AB4" i="74"/>
  <c r="AD4" i="74" s="1"/>
  <c r="J4" i="74" s="1"/>
  <c r="Y4" i="74"/>
  <c r="X4" i="74"/>
  <c r="Q4" i="74"/>
  <c r="P4" i="74"/>
  <c r="O4" i="74"/>
  <c r="M4" i="74"/>
  <c r="H4" i="74"/>
  <c r="C4" i="74"/>
  <c r="AF3" i="74"/>
  <c r="W3" i="74"/>
  <c r="V3" i="74"/>
  <c r="U3" i="74"/>
  <c r="T3" i="74"/>
  <c r="O3" i="74"/>
  <c r="G3" i="74"/>
  <c r="F3" i="74"/>
  <c r="D3" i="74"/>
  <c r="A2" i="74"/>
  <c r="A1" i="74"/>
  <c r="AB31" i="73"/>
  <c r="AD31" i="73" s="1"/>
  <c r="Y31" i="73"/>
  <c r="X31" i="73"/>
  <c r="P31" i="73"/>
  <c r="O31" i="73"/>
  <c r="M31" i="73"/>
  <c r="J31" i="73"/>
  <c r="H31" i="73"/>
  <c r="C31" i="73"/>
  <c r="AB30" i="73"/>
  <c r="AD30" i="73" s="1"/>
  <c r="J30" i="73" s="1"/>
  <c r="Y30" i="73"/>
  <c r="X30" i="73"/>
  <c r="P30" i="73"/>
  <c r="O30" i="73"/>
  <c r="Q30" i="73" s="1"/>
  <c r="M30" i="73"/>
  <c r="H30" i="73"/>
  <c r="C30" i="73"/>
  <c r="AB29" i="73"/>
  <c r="AD29" i="73" s="1"/>
  <c r="J29" i="73" s="1"/>
  <c r="Y29" i="73"/>
  <c r="X29" i="73"/>
  <c r="P29" i="73"/>
  <c r="O29" i="73"/>
  <c r="M29" i="73"/>
  <c r="H29" i="73"/>
  <c r="C29" i="73"/>
  <c r="AB28" i="73"/>
  <c r="AD28" i="73" s="1"/>
  <c r="J28" i="73" s="1"/>
  <c r="I28" i="73" s="1"/>
  <c r="Y28" i="73"/>
  <c r="X28" i="73"/>
  <c r="P28" i="73"/>
  <c r="O28" i="73"/>
  <c r="M28" i="73"/>
  <c r="H28" i="73"/>
  <c r="C28" i="73"/>
  <c r="AB27" i="73"/>
  <c r="AD27" i="73" s="1"/>
  <c r="J27" i="73" s="1"/>
  <c r="Y27" i="73"/>
  <c r="X27" i="73"/>
  <c r="P27" i="73"/>
  <c r="Q27" i="73" s="1"/>
  <c r="O27" i="73"/>
  <c r="M27" i="73"/>
  <c r="H27" i="73"/>
  <c r="C27" i="73"/>
  <c r="AD26" i="73"/>
  <c r="J26" i="73" s="1"/>
  <c r="I26" i="73" s="1"/>
  <c r="AB26" i="73"/>
  <c r="Y26" i="73"/>
  <c r="X26" i="73"/>
  <c r="P26" i="73"/>
  <c r="O26" i="73"/>
  <c r="Q26" i="73" s="1"/>
  <c r="M26" i="73"/>
  <c r="H26" i="73"/>
  <c r="C26" i="73"/>
  <c r="AB25" i="73"/>
  <c r="AD25" i="73" s="1"/>
  <c r="J25" i="73" s="1"/>
  <c r="I25" i="73" s="1"/>
  <c r="Y25" i="73"/>
  <c r="X25" i="73"/>
  <c r="P25" i="73"/>
  <c r="O25" i="73"/>
  <c r="Q25" i="73" s="1"/>
  <c r="M25" i="73"/>
  <c r="H25" i="73"/>
  <c r="C25" i="73"/>
  <c r="AB24" i="73"/>
  <c r="AD24" i="73" s="1"/>
  <c r="J24" i="73" s="1"/>
  <c r="Y24" i="73"/>
  <c r="X24" i="73"/>
  <c r="P24" i="73"/>
  <c r="O24" i="73"/>
  <c r="Q24" i="73" s="1"/>
  <c r="M24" i="73"/>
  <c r="H24" i="73"/>
  <c r="C24" i="73"/>
  <c r="AB23" i="73"/>
  <c r="AD23" i="73" s="1"/>
  <c r="J23" i="73" s="1"/>
  <c r="Y23" i="73"/>
  <c r="X23" i="73"/>
  <c r="P23" i="73"/>
  <c r="O23" i="73"/>
  <c r="Q23" i="73" s="1"/>
  <c r="M23" i="73"/>
  <c r="H23" i="73"/>
  <c r="C23" i="73"/>
  <c r="AB22" i="73"/>
  <c r="AD22" i="73" s="1"/>
  <c r="J22" i="73" s="1"/>
  <c r="Y22" i="73"/>
  <c r="X22" i="73"/>
  <c r="P22" i="73"/>
  <c r="Q22" i="73" s="1"/>
  <c r="O22" i="73"/>
  <c r="M22" i="73"/>
  <c r="H22" i="73"/>
  <c r="C22" i="73"/>
  <c r="AB21" i="73"/>
  <c r="AD21" i="73" s="1"/>
  <c r="J21" i="73" s="1"/>
  <c r="Y21" i="73"/>
  <c r="X21" i="73"/>
  <c r="P21" i="73"/>
  <c r="Q21" i="73" s="1"/>
  <c r="O21" i="73"/>
  <c r="M21" i="73"/>
  <c r="H21" i="73"/>
  <c r="C21" i="73"/>
  <c r="AD20" i="73"/>
  <c r="J20" i="73" s="1"/>
  <c r="AB20" i="73"/>
  <c r="Y20" i="73"/>
  <c r="X20" i="73"/>
  <c r="P20" i="73"/>
  <c r="O20" i="73"/>
  <c r="Q20" i="73" s="1"/>
  <c r="M20" i="73"/>
  <c r="H20" i="73"/>
  <c r="C20" i="73"/>
  <c r="AD19" i="73"/>
  <c r="J19" i="73" s="1"/>
  <c r="AB19" i="73"/>
  <c r="Y19" i="73"/>
  <c r="X19" i="73"/>
  <c r="P19" i="73"/>
  <c r="O19" i="73"/>
  <c r="M19" i="73"/>
  <c r="H19" i="73"/>
  <c r="C19" i="73"/>
  <c r="AB18" i="73"/>
  <c r="AD18" i="73" s="1"/>
  <c r="J18" i="73" s="1"/>
  <c r="Y18" i="73"/>
  <c r="X18" i="73"/>
  <c r="P18" i="73"/>
  <c r="O18" i="73"/>
  <c r="M18" i="73"/>
  <c r="H18" i="73"/>
  <c r="C18" i="73"/>
  <c r="AD17" i="73"/>
  <c r="J17" i="73" s="1"/>
  <c r="I17" i="73" s="1"/>
  <c r="AB17" i="73"/>
  <c r="Y17" i="73"/>
  <c r="X17" i="73"/>
  <c r="P17" i="73"/>
  <c r="O17" i="73"/>
  <c r="Q17" i="73" s="1"/>
  <c r="M17" i="73"/>
  <c r="H17" i="73"/>
  <c r="C17" i="73"/>
  <c r="AB16" i="73"/>
  <c r="AD16" i="73" s="1"/>
  <c r="J16" i="73" s="1"/>
  <c r="Y16" i="73"/>
  <c r="X16" i="73"/>
  <c r="P16" i="73"/>
  <c r="O16" i="73"/>
  <c r="M16" i="73"/>
  <c r="H16" i="73"/>
  <c r="C16" i="73"/>
  <c r="AB15" i="73"/>
  <c r="AD15" i="73" s="1"/>
  <c r="J15" i="73" s="1"/>
  <c r="Y15" i="73"/>
  <c r="X15" i="73"/>
  <c r="Q15" i="73"/>
  <c r="P15" i="73"/>
  <c r="O15" i="73"/>
  <c r="M15" i="73"/>
  <c r="H15" i="73"/>
  <c r="C15" i="73"/>
  <c r="AB14" i="73"/>
  <c r="AD14" i="73" s="1"/>
  <c r="Y14" i="73"/>
  <c r="X14" i="73"/>
  <c r="P14" i="73"/>
  <c r="O14" i="73"/>
  <c r="Q14" i="73" s="1"/>
  <c r="M14" i="73"/>
  <c r="J14" i="73"/>
  <c r="K14" i="73" s="1"/>
  <c r="H14" i="73"/>
  <c r="C14" i="73"/>
  <c r="AB13" i="73"/>
  <c r="AD13" i="73" s="1"/>
  <c r="J13" i="73" s="1"/>
  <c r="K13" i="73" s="1"/>
  <c r="Y13" i="73"/>
  <c r="X13" i="73"/>
  <c r="P13" i="73"/>
  <c r="O13" i="73"/>
  <c r="Q13" i="73" s="1"/>
  <c r="M13" i="73"/>
  <c r="H13" i="73"/>
  <c r="C13" i="73"/>
  <c r="AB12" i="73"/>
  <c r="AD12" i="73" s="1"/>
  <c r="J12" i="73" s="1"/>
  <c r="Y12" i="73"/>
  <c r="X12" i="73"/>
  <c r="P12" i="73"/>
  <c r="O12" i="73"/>
  <c r="M12" i="73"/>
  <c r="H12" i="73"/>
  <c r="C12" i="73"/>
  <c r="AD11" i="73"/>
  <c r="J11" i="73" s="1"/>
  <c r="K11" i="73" s="1"/>
  <c r="AB11" i="73"/>
  <c r="Y11" i="73"/>
  <c r="X11" i="73"/>
  <c r="P11" i="73"/>
  <c r="O11" i="73"/>
  <c r="M11" i="73"/>
  <c r="H11" i="73"/>
  <c r="C11" i="73"/>
  <c r="AB10" i="73"/>
  <c r="AD10" i="73" s="1"/>
  <c r="J10" i="73" s="1"/>
  <c r="I10" i="73" s="1"/>
  <c r="Y10" i="73"/>
  <c r="X10" i="73"/>
  <c r="P10" i="73"/>
  <c r="O10" i="73"/>
  <c r="M10" i="73"/>
  <c r="H10" i="73"/>
  <c r="C10" i="73"/>
  <c r="AB9" i="73"/>
  <c r="AD9" i="73" s="1"/>
  <c r="J9" i="73" s="1"/>
  <c r="Y9" i="73"/>
  <c r="X9" i="73"/>
  <c r="P9" i="73"/>
  <c r="O9" i="73"/>
  <c r="Q9" i="73" s="1"/>
  <c r="M9" i="73"/>
  <c r="H9" i="73"/>
  <c r="C9" i="73"/>
  <c r="AB8" i="73"/>
  <c r="AD8" i="73" s="1"/>
  <c r="Y8" i="73"/>
  <c r="X8" i="73"/>
  <c r="P8" i="73"/>
  <c r="O8" i="73"/>
  <c r="Q8" i="73" s="1"/>
  <c r="M8" i="73"/>
  <c r="J8" i="73"/>
  <c r="H8" i="73"/>
  <c r="C8" i="73"/>
  <c r="AB7" i="73"/>
  <c r="AD7" i="73" s="1"/>
  <c r="J7" i="73" s="1"/>
  <c r="Y7" i="73"/>
  <c r="X7" i="73"/>
  <c r="P7" i="73"/>
  <c r="O7" i="73"/>
  <c r="Q7" i="73" s="1"/>
  <c r="M7" i="73"/>
  <c r="H7" i="73"/>
  <c r="C7" i="73"/>
  <c r="AB6" i="73"/>
  <c r="AD6" i="73" s="1"/>
  <c r="J6" i="73" s="1"/>
  <c r="K6" i="73" s="1"/>
  <c r="Y6" i="73"/>
  <c r="X6" i="73"/>
  <c r="Q6" i="73"/>
  <c r="P6" i="73"/>
  <c r="O6" i="73"/>
  <c r="M6" i="73"/>
  <c r="H6" i="73"/>
  <c r="C6" i="73"/>
  <c r="AB5" i="73"/>
  <c r="AD5" i="73" s="1"/>
  <c r="J5" i="73" s="1"/>
  <c r="Y5" i="73"/>
  <c r="X5" i="73"/>
  <c r="P5" i="73"/>
  <c r="O5" i="73"/>
  <c r="M5" i="73"/>
  <c r="H5" i="73"/>
  <c r="C5" i="73"/>
  <c r="AB4" i="73"/>
  <c r="AD4" i="73" s="1"/>
  <c r="J4" i="73" s="1"/>
  <c r="K4" i="73" s="1"/>
  <c r="Y4" i="73"/>
  <c r="X4" i="73"/>
  <c r="P4" i="73"/>
  <c r="O4" i="73"/>
  <c r="M4" i="73"/>
  <c r="I4" i="73"/>
  <c r="H4" i="73"/>
  <c r="C4" i="73"/>
  <c r="AF3" i="73"/>
  <c r="W3" i="73"/>
  <c r="V3" i="73"/>
  <c r="U3" i="73"/>
  <c r="T3" i="73"/>
  <c r="O3" i="73"/>
  <c r="G3" i="73"/>
  <c r="F3" i="73"/>
  <c r="D3" i="73"/>
  <c r="X3" i="73" s="1"/>
  <c r="A2" i="73"/>
  <c r="A1" i="73"/>
  <c r="AD31" i="72"/>
  <c r="J31" i="72" s="1"/>
  <c r="AB31" i="72"/>
  <c r="Y31" i="72"/>
  <c r="X31" i="72"/>
  <c r="P31" i="72"/>
  <c r="Q31" i="72" s="1"/>
  <c r="O31" i="72"/>
  <c r="M31" i="72"/>
  <c r="H31" i="72"/>
  <c r="C31" i="72"/>
  <c r="AD30" i="72"/>
  <c r="J30" i="72" s="1"/>
  <c r="K30" i="72" s="1"/>
  <c r="AB30" i="72"/>
  <c r="Y30" i="72"/>
  <c r="X30" i="72"/>
  <c r="P30" i="72"/>
  <c r="O30" i="72"/>
  <c r="M30" i="72"/>
  <c r="H30" i="72"/>
  <c r="C30" i="72"/>
  <c r="AB29" i="72"/>
  <c r="AD29" i="72" s="1"/>
  <c r="J29" i="72" s="1"/>
  <c r="Y29" i="72"/>
  <c r="X29" i="72"/>
  <c r="P29" i="72"/>
  <c r="O29" i="72"/>
  <c r="M29" i="72"/>
  <c r="H29" i="72"/>
  <c r="C29" i="72"/>
  <c r="AB28" i="72"/>
  <c r="AD28" i="72" s="1"/>
  <c r="J28" i="72" s="1"/>
  <c r="I28" i="72" s="1"/>
  <c r="Y28" i="72"/>
  <c r="X28" i="72"/>
  <c r="P28" i="72"/>
  <c r="O28" i="72"/>
  <c r="M28" i="72"/>
  <c r="H28" i="72"/>
  <c r="C28" i="72"/>
  <c r="AB27" i="72"/>
  <c r="AD27" i="72" s="1"/>
  <c r="J27" i="72" s="1"/>
  <c r="Y27" i="72"/>
  <c r="X27" i="72"/>
  <c r="P27" i="72"/>
  <c r="O27" i="72"/>
  <c r="M27" i="72"/>
  <c r="H27" i="72"/>
  <c r="C27" i="72"/>
  <c r="AB26" i="72"/>
  <c r="AD26" i="72" s="1"/>
  <c r="J26" i="72" s="1"/>
  <c r="Y26" i="72"/>
  <c r="X26" i="72"/>
  <c r="Q26" i="72"/>
  <c r="P26" i="72"/>
  <c r="O26" i="72"/>
  <c r="M26" i="72"/>
  <c r="H26" i="72"/>
  <c r="C26" i="72"/>
  <c r="AB25" i="72"/>
  <c r="AD25" i="72" s="1"/>
  <c r="Y25" i="72"/>
  <c r="X25" i="72"/>
  <c r="P25" i="72"/>
  <c r="O25" i="72"/>
  <c r="Q25" i="72" s="1"/>
  <c r="M25" i="72"/>
  <c r="J25" i="72"/>
  <c r="H25" i="72"/>
  <c r="C25" i="72"/>
  <c r="AB24" i="72"/>
  <c r="AD24" i="72" s="1"/>
  <c r="J24" i="72" s="1"/>
  <c r="K24" i="72" s="1"/>
  <c r="Y24" i="72"/>
  <c r="X24" i="72"/>
  <c r="P24" i="72"/>
  <c r="O24" i="72"/>
  <c r="Q24" i="72" s="1"/>
  <c r="M24" i="72"/>
  <c r="H24" i="72"/>
  <c r="C24" i="72"/>
  <c r="AB23" i="72"/>
  <c r="AD23" i="72" s="1"/>
  <c r="J23" i="72" s="1"/>
  <c r="K23" i="72" s="1"/>
  <c r="Y23" i="72"/>
  <c r="X23" i="72"/>
  <c r="P23" i="72"/>
  <c r="Q23" i="72" s="1"/>
  <c r="O23" i="72"/>
  <c r="M23" i="72"/>
  <c r="H23" i="72"/>
  <c r="C23" i="72"/>
  <c r="AB22" i="72"/>
  <c r="AD22" i="72" s="1"/>
  <c r="J22" i="72" s="1"/>
  <c r="Y22" i="72"/>
  <c r="X22" i="72"/>
  <c r="P22" i="72"/>
  <c r="O22" i="72"/>
  <c r="Q22" i="72" s="1"/>
  <c r="M22" i="72"/>
  <c r="H22" i="72"/>
  <c r="C22" i="72"/>
  <c r="AD21" i="72"/>
  <c r="J21" i="72" s="1"/>
  <c r="K21" i="72" s="1"/>
  <c r="AB21" i="72"/>
  <c r="Y21" i="72"/>
  <c r="X21" i="72"/>
  <c r="P21" i="72"/>
  <c r="O21" i="72"/>
  <c r="M21" i="72"/>
  <c r="I21" i="72"/>
  <c r="H21" i="72"/>
  <c r="C21" i="72"/>
  <c r="AD20" i="72"/>
  <c r="J20" i="72" s="1"/>
  <c r="I20" i="72" s="1"/>
  <c r="AB20" i="72"/>
  <c r="Y20" i="72"/>
  <c r="X20" i="72"/>
  <c r="P20" i="72"/>
  <c r="O20" i="72"/>
  <c r="M20" i="72"/>
  <c r="H20" i="72"/>
  <c r="C20" i="72"/>
  <c r="AB19" i="72"/>
  <c r="AD19" i="72" s="1"/>
  <c r="J19" i="72" s="1"/>
  <c r="Y19" i="72"/>
  <c r="X19" i="72"/>
  <c r="P19" i="72"/>
  <c r="O19" i="72"/>
  <c r="M19" i="72"/>
  <c r="H19" i="72"/>
  <c r="C19" i="72"/>
  <c r="AB18" i="72"/>
  <c r="AD18" i="72" s="1"/>
  <c r="J18" i="72" s="1"/>
  <c r="Y18" i="72"/>
  <c r="X18" i="72"/>
  <c r="P18" i="72"/>
  <c r="Q18" i="72" s="1"/>
  <c r="O18" i="72"/>
  <c r="M18" i="72"/>
  <c r="H18" i="72"/>
  <c r="C18" i="72"/>
  <c r="AD17" i="72"/>
  <c r="J17" i="72" s="1"/>
  <c r="I17" i="72" s="1"/>
  <c r="AB17" i="72"/>
  <c r="Y17" i="72"/>
  <c r="X17" i="72"/>
  <c r="P17" i="72"/>
  <c r="O17" i="72"/>
  <c r="Q17" i="72" s="1"/>
  <c r="M17" i="72"/>
  <c r="K17" i="72"/>
  <c r="H17" i="72"/>
  <c r="C17" i="72"/>
  <c r="AB16" i="72"/>
  <c r="AD16" i="72" s="1"/>
  <c r="J16" i="72" s="1"/>
  <c r="Y16" i="72"/>
  <c r="X16" i="72"/>
  <c r="P16" i="72"/>
  <c r="O16" i="72"/>
  <c r="Q16" i="72" s="1"/>
  <c r="M16" i="72"/>
  <c r="H16" i="72"/>
  <c r="C16" i="72"/>
  <c r="AB15" i="72"/>
  <c r="AD15" i="72" s="1"/>
  <c r="J15" i="72" s="1"/>
  <c r="Y15" i="72"/>
  <c r="X15" i="72"/>
  <c r="P15" i="72"/>
  <c r="O15" i="72"/>
  <c r="Q15" i="72" s="1"/>
  <c r="M15" i="72"/>
  <c r="H15" i="72"/>
  <c r="C15" i="72"/>
  <c r="AB14" i="72"/>
  <c r="AD14" i="72" s="1"/>
  <c r="J14" i="72" s="1"/>
  <c r="I14" i="72" s="1"/>
  <c r="Y14" i="72"/>
  <c r="X14" i="72"/>
  <c r="P14" i="72"/>
  <c r="O14" i="72"/>
  <c r="M14" i="72"/>
  <c r="H14" i="72"/>
  <c r="C14" i="72"/>
  <c r="AD13" i="72"/>
  <c r="J13" i="72" s="1"/>
  <c r="I13" i="72" s="1"/>
  <c r="AB13" i="72"/>
  <c r="Y13" i="72"/>
  <c r="X13" i="72"/>
  <c r="P13" i="72"/>
  <c r="Q13" i="72" s="1"/>
  <c r="O13" i="72"/>
  <c r="M13" i="72"/>
  <c r="H13" i="72"/>
  <c r="C13" i="72"/>
  <c r="AB12" i="72"/>
  <c r="AD12" i="72" s="1"/>
  <c r="J12" i="72" s="1"/>
  <c r="I12" i="72" s="1"/>
  <c r="Y12" i="72"/>
  <c r="X12" i="72"/>
  <c r="P12" i="72"/>
  <c r="O12" i="72"/>
  <c r="M12" i="72"/>
  <c r="H12" i="72"/>
  <c r="C12" i="72"/>
  <c r="AB11" i="72"/>
  <c r="AD11" i="72" s="1"/>
  <c r="J11" i="72" s="1"/>
  <c r="Y11" i="72"/>
  <c r="X11" i="72"/>
  <c r="P11" i="72"/>
  <c r="O11" i="72"/>
  <c r="M11" i="72"/>
  <c r="H11" i="72"/>
  <c r="C11" i="72"/>
  <c r="AB10" i="72"/>
  <c r="AD10" i="72" s="1"/>
  <c r="J10" i="72" s="1"/>
  <c r="K10" i="72" s="1"/>
  <c r="Y10" i="72"/>
  <c r="X10" i="72"/>
  <c r="P10" i="72"/>
  <c r="O10" i="72"/>
  <c r="M10" i="72"/>
  <c r="H10" i="72"/>
  <c r="C10" i="72"/>
  <c r="AD9" i="72"/>
  <c r="J9" i="72" s="1"/>
  <c r="AB9" i="72"/>
  <c r="Y9" i="72"/>
  <c r="X9" i="72"/>
  <c r="P9" i="72"/>
  <c r="O9" i="72"/>
  <c r="Q9" i="72" s="1"/>
  <c r="M9" i="72"/>
  <c r="H9" i="72"/>
  <c r="C9" i="72"/>
  <c r="AB8" i="72"/>
  <c r="AD8" i="72" s="1"/>
  <c r="Y8" i="72"/>
  <c r="X8" i="72"/>
  <c r="P8" i="72"/>
  <c r="O8" i="72"/>
  <c r="Q8" i="72" s="1"/>
  <c r="M8" i="72"/>
  <c r="J8" i="72"/>
  <c r="H8" i="72"/>
  <c r="C8" i="72"/>
  <c r="AB7" i="72"/>
  <c r="AD7" i="72" s="1"/>
  <c r="J7" i="72" s="1"/>
  <c r="Y7" i="72"/>
  <c r="X7" i="72"/>
  <c r="P7" i="72"/>
  <c r="O7" i="72"/>
  <c r="Q7" i="72" s="1"/>
  <c r="M7" i="72"/>
  <c r="H7" i="72"/>
  <c r="C7" i="72"/>
  <c r="AB6" i="72"/>
  <c r="AD6" i="72" s="1"/>
  <c r="J6" i="72" s="1"/>
  <c r="Y6" i="72"/>
  <c r="X6" i="72"/>
  <c r="P6" i="72"/>
  <c r="O6" i="72"/>
  <c r="M6" i="72"/>
  <c r="H6" i="72"/>
  <c r="C6" i="72"/>
  <c r="AB5" i="72"/>
  <c r="AD5" i="72" s="1"/>
  <c r="J5" i="72" s="1"/>
  <c r="I5" i="72" s="1"/>
  <c r="Y5" i="72"/>
  <c r="X5" i="72"/>
  <c r="P5" i="72"/>
  <c r="Q5" i="72" s="1"/>
  <c r="O5" i="72"/>
  <c r="M5" i="72"/>
  <c r="H5" i="72"/>
  <c r="C5" i="72"/>
  <c r="AD4" i="72"/>
  <c r="J4" i="72" s="1"/>
  <c r="AB4" i="72"/>
  <c r="Y4" i="72"/>
  <c r="X4" i="72"/>
  <c r="P4" i="72"/>
  <c r="O4" i="72"/>
  <c r="Q4" i="72" s="1"/>
  <c r="M4" i="72"/>
  <c r="H4" i="72"/>
  <c r="C4" i="72"/>
  <c r="AF3" i="72"/>
  <c r="W3" i="72"/>
  <c r="V3" i="72"/>
  <c r="U3" i="72"/>
  <c r="T3" i="72"/>
  <c r="O3" i="72"/>
  <c r="G3" i="72"/>
  <c r="D3" i="72"/>
  <c r="X3" i="72" s="1"/>
  <c r="A2" i="72"/>
  <c r="A1" i="72"/>
  <c r="AD31" i="71"/>
  <c r="J31" i="71" s="1"/>
  <c r="AB31" i="71"/>
  <c r="Y31" i="71"/>
  <c r="X31" i="71"/>
  <c r="P31" i="71"/>
  <c r="Q31" i="71" s="1"/>
  <c r="O31" i="71"/>
  <c r="M31" i="71"/>
  <c r="H31" i="71"/>
  <c r="C31" i="71"/>
  <c r="AD30" i="71"/>
  <c r="J30" i="71" s="1"/>
  <c r="I30" i="71" s="1"/>
  <c r="AB30" i="71"/>
  <c r="Y30" i="71"/>
  <c r="X30" i="71"/>
  <c r="Q30" i="71"/>
  <c r="P30" i="71"/>
  <c r="O30" i="71"/>
  <c r="M30" i="71"/>
  <c r="K30" i="71"/>
  <c r="H30" i="71"/>
  <c r="C30" i="71"/>
  <c r="AB29" i="71"/>
  <c r="AD29" i="71" s="1"/>
  <c r="J29" i="71" s="1"/>
  <c r="Y29" i="71"/>
  <c r="X29" i="71"/>
  <c r="P29" i="71"/>
  <c r="O29" i="71"/>
  <c r="Q29" i="71" s="1"/>
  <c r="M29" i="71"/>
  <c r="H29" i="71"/>
  <c r="C29" i="71"/>
  <c r="AB28" i="71"/>
  <c r="AD28" i="71" s="1"/>
  <c r="Y28" i="71"/>
  <c r="X28" i="71"/>
  <c r="P28" i="71"/>
  <c r="O28" i="71"/>
  <c r="Q28" i="71" s="1"/>
  <c r="M28" i="71"/>
  <c r="J28" i="71"/>
  <c r="H28" i="71"/>
  <c r="C28" i="71"/>
  <c r="AB27" i="71"/>
  <c r="AD27" i="71" s="1"/>
  <c r="J27" i="71" s="1"/>
  <c r="Y27" i="71"/>
  <c r="X27" i="71"/>
  <c r="Q27" i="71"/>
  <c r="P27" i="71"/>
  <c r="O27" i="71"/>
  <c r="M27" i="71"/>
  <c r="H27" i="71"/>
  <c r="C27" i="71"/>
  <c r="AB26" i="71"/>
  <c r="AD26" i="71" s="1"/>
  <c r="J26" i="71" s="1"/>
  <c r="Y26" i="71"/>
  <c r="X26" i="71"/>
  <c r="P26" i="71"/>
  <c r="Q26" i="71" s="1"/>
  <c r="O26" i="71"/>
  <c r="M26" i="71"/>
  <c r="H26" i="71"/>
  <c r="C26" i="71"/>
  <c r="AB25" i="71"/>
  <c r="AD25" i="71" s="1"/>
  <c r="J25" i="71" s="1"/>
  <c r="K25" i="71" s="1"/>
  <c r="Y25" i="71"/>
  <c r="X25" i="71"/>
  <c r="P25" i="71"/>
  <c r="O25" i="71"/>
  <c r="Q25" i="71" s="1"/>
  <c r="M25" i="71"/>
  <c r="H25" i="71"/>
  <c r="C25" i="71"/>
  <c r="AB24" i="71"/>
  <c r="AD24" i="71" s="1"/>
  <c r="J24" i="71" s="1"/>
  <c r="K24" i="71" s="1"/>
  <c r="Y24" i="71"/>
  <c r="X24" i="71"/>
  <c r="P24" i="71"/>
  <c r="O24" i="71"/>
  <c r="M24" i="71"/>
  <c r="H24" i="71"/>
  <c r="C24" i="71"/>
  <c r="AB23" i="71"/>
  <c r="AD23" i="71" s="1"/>
  <c r="J23" i="71" s="1"/>
  <c r="Y23" i="71"/>
  <c r="X23" i="71"/>
  <c r="P23" i="71"/>
  <c r="O23" i="71"/>
  <c r="M23" i="71"/>
  <c r="H23" i="71"/>
  <c r="C23" i="71"/>
  <c r="AD22" i="71"/>
  <c r="J22" i="71" s="1"/>
  <c r="I22" i="71" s="1"/>
  <c r="AB22" i="71"/>
  <c r="Y22" i="71"/>
  <c r="X22" i="71"/>
  <c r="P22" i="71"/>
  <c r="O22" i="71"/>
  <c r="Q22" i="71" s="1"/>
  <c r="M22" i="71"/>
  <c r="H22" i="71"/>
  <c r="C22" i="71"/>
  <c r="AB21" i="71"/>
  <c r="AD21" i="71" s="1"/>
  <c r="Y21" i="71"/>
  <c r="X21" i="71"/>
  <c r="P21" i="71"/>
  <c r="O21" i="71"/>
  <c r="M21" i="71"/>
  <c r="J21" i="71"/>
  <c r="K21" i="71" s="1"/>
  <c r="H21" i="71"/>
  <c r="C21" i="71"/>
  <c r="AB20" i="71"/>
  <c r="AD20" i="71" s="1"/>
  <c r="J20" i="71" s="1"/>
  <c r="K20" i="71" s="1"/>
  <c r="Y20" i="71"/>
  <c r="X20" i="71"/>
  <c r="P20" i="71"/>
  <c r="O20" i="71"/>
  <c r="M20" i="71"/>
  <c r="H20" i="71"/>
  <c r="C20" i="71"/>
  <c r="AB19" i="71"/>
  <c r="AD19" i="71" s="1"/>
  <c r="J19" i="71" s="1"/>
  <c r="Y19" i="71"/>
  <c r="X19" i="71"/>
  <c r="P19" i="71"/>
  <c r="O19" i="71"/>
  <c r="Q19" i="71" s="1"/>
  <c r="M19" i="71"/>
  <c r="H19" i="71"/>
  <c r="C19" i="71"/>
  <c r="AB18" i="71"/>
  <c r="AD18" i="71" s="1"/>
  <c r="J18" i="71" s="1"/>
  <c r="Y18" i="71"/>
  <c r="X18" i="71"/>
  <c r="P18" i="71"/>
  <c r="Q18" i="71" s="1"/>
  <c r="O18" i="71"/>
  <c r="M18" i="71"/>
  <c r="H18" i="71"/>
  <c r="C18" i="71"/>
  <c r="AB17" i="71"/>
  <c r="AD17" i="71" s="1"/>
  <c r="J17" i="71" s="1"/>
  <c r="K17" i="71" s="1"/>
  <c r="Y17" i="71"/>
  <c r="X17" i="71"/>
  <c r="P17" i="71"/>
  <c r="O17" i="71"/>
  <c r="M17" i="71"/>
  <c r="H17" i="71"/>
  <c r="C17" i="71"/>
  <c r="AB16" i="71"/>
  <c r="AD16" i="71" s="1"/>
  <c r="J16" i="71" s="1"/>
  <c r="Y16" i="71"/>
  <c r="X16" i="71"/>
  <c r="P16" i="71"/>
  <c r="O16" i="71"/>
  <c r="M16" i="71"/>
  <c r="H16" i="71"/>
  <c r="C16" i="71"/>
  <c r="AD15" i="71"/>
  <c r="J15" i="71" s="1"/>
  <c r="AB15" i="71"/>
  <c r="Y15" i="71"/>
  <c r="X15" i="71"/>
  <c r="P15" i="71"/>
  <c r="O15" i="71"/>
  <c r="Q15" i="71" s="1"/>
  <c r="M15" i="71"/>
  <c r="H15" i="71"/>
  <c r="C15" i="71"/>
  <c r="AB14" i="71"/>
  <c r="AD14" i="71" s="1"/>
  <c r="J14" i="71" s="1"/>
  <c r="Y14" i="71"/>
  <c r="X14" i="71"/>
  <c r="P14" i="71"/>
  <c r="O14" i="71"/>
  <c r="M14" i="71"/>
  <c r="H14" i="71"/>
  <c r="C14" i="71"/>
  <c r="AB13" i="71"/>
  <c r="AD13" i="71" s="1"/>
  <c r="J13" i="71" s="1"/>
  <c r="Y13" i="71"/>
  <c r="X13" i="71"/>
  <c r="P13" i="71"/>
  <c r="O13" i="71"/>
  <c r="M13" i="71"/>
  <c r="H13" i="71"/>
  <c r="C13" i="71"/>
  <c r="AB12" i="71"/>
  <c r="AD12" i="71" s="1"/>
  <c r="J12" i="71" s="1"/>
  <c r="Y12" i="71"/>
  <c r="X12" i="71"/>
  <c r="P12" i="71"/>
  <c r="O12" i="71"/>
  <c r="M12" i="71"/>
  <c r="H12" i="71"/>
  <c r="C12" i="71"/>
  <c r="AD11" i="71"/>
  <c r="J11" i="71" s="1"/>
  <c r="K11" i="71" s="1"/>
  <c r="AB11" i="71"/>
  <c r="Y11" i="71"/>
  <c r="X11" i="71"/>
  <c r="P11" i="71"/>
  <c r="Q11" i="71" s="1"/>
  <c r="O11" i="71"/>
  <c r="M11" i="71"/>
  <c r="I11" i="71"/>
  <c r="H11" i="71"/>
  <c r="C11" i="71"/>
  <c r="AD10" i="71"/>
  <c r="J10" i="71" s="1"/>
  <c r="I10" i="71" s="1"/>
  <c r="AB10" i="71"/>
  <c r="Y10" i="71"/>
  <c r="X10" i="71"/>
  <c r="P10" i="71"/>
  <c r="O10" i="71"/>
  <c r="M10" i="71"/>
  <c r="H10" i="71"/>
  <c r="C10" i="71"/>
  <c r="AB9" i="71"/>
  <c r="AD9" i="71" s="1"/>
  <c r="J9" i="71" s="1"/>
  <c r="K9" i="71" s="1"/>
  <c r="Y9" i="71"/>
  <c r="X9" i="71"/>
  <c r="P9" i="71"/>
  <c r="O9" i="71"/>
  <c r="Q9" i="71" s="1"/>
  <c r="M9" i="71"/>
  <c r="H9" i="71"/>
  <c r="C9" i="71"/>
  <c r="AB8" i="71"/>
  <c r="AD8" i="71" s="1"/>
  <c r="Y8" i="71"/>
  <c r="X8" i="71"/>
  <c r="P8" i="71"/>
  <c r="O8" i="71"/>
  <c r="Q8" i="71" s="1"/>
  <c r="M8" i="71"/>
  <c r="J8" i="71"/>
  <c r="H8" i="71"/>
  <c r="C8" i="71"/>
  <c r="AB7" i="71"/>
  <c r="AD7" i="71" s="1"/>
  <c r="J7" i="71" s="1"/>
  <c r="Y7" i="71"/>
  <c r="X7" i="71"/>
  <c r="Q7" i="71"/>
  <c r="P7" i="71"/>
  <c r="O7" i="71"/>
  <c r="M7" i="71"/>
  <c r="H7" i="71"/>
  <c r="C7" i="71"/>
  <c r="AB6" i="71"/>
  <c r="AD6" i="71" s="1"/>
  <c r="J6" i="71" s="1"/>
  <c r="K6" i="71" s="1"/>
  <c r="Y6" i="71"/>
  <c r="X6" i="71"/>
  <c r="P6" i="71"/>
  <c r="O6" i="71"/>
  <c r="Q6" i="71" s="1"/>
  <c r="M6" i="71"/>
  <c r="H6" i="71"/>
  <c r="C6" i="71"/>
  <c r="AB5" i="71"/>
  <c r="AD5" i="71" s="1"/>
  <c r="J5" i="71" s="1"/>
  <c r="Y5" i="71"/>
  <c r="X5" i="71"/>
  <c r="P5" i="71"/>
  <c r="O5" i="71"/>
  <c r="M5" i="71"/>
  <c r="H5" i="71"/>
  <c r="C5" i="71"/>
  <c r="AD4" i="71"/>
  <c r="AB4" i="71"/>
  <c r="Y4" i="71"/>
  <c r="X4" i="71"/>
  <c r="P4" i="71"/>
  <c r="O4" i="71"/>
  <c r="M4" i="71"/>
  <c r="J4" i="71"/>
  <c r="H4" i="71"/>
  <c r="C4" i="71"/>
  <c r="AF3" i="71"/>
  <c r="W3" i="71"/>
  <c r="V3" i="71"/>
  <c r="U3" i="71"/>
  <c r="T3" i="71"/>
  <c r="O3" i="71"/>
  <c r="G3" i="71"/>
  <c r="F3" i="71"/>
  <c r="A2" i="71"/>
  <c r="A1" i="71"/>
  <c r="AB31" i="70"/>
  <c r="AD31" i="70" s="1"/>
  <c r="J31" i="70" s="1"/>
  <c r="K31" i="70" s="1"/>
  <c r="Y31" i="70"/>
  <c r="X31" i="70"/>
  <c r="P31" i="70"/>
  <c r="O31" i="70"/>
  <c r="Q31" i="70" s="1"/>
  <c r="M31" i="70"/>
  <c r="H31" i="70"/>
  <c r="C31" i="70"/>
  <c r="AB30" i="70"/>
  <c r="AD30" i="70" s="1"/>
  <c r="Y30" i="70"/>
  <c r="X30" i="70"/>
  <c r="P30" i="70"/>
  <c r="O30" i="70"/>
  <c r="M30" i="70"/>
  <c r="J30" i="70"/>
  <c r="K30" i="70" s="1"/>
  <c r="H30" i="70"/>
  <c r="C30" i="70"/>
  <c r="AB29" i="70"/>
  <c r="AD29" i="70" s="1"/>
  <c r="J29" i="70" s="1"/>
  <c r="Y29" i="70"/>
  <c r="X29" i="70"/>
  <c r="P29" i="70"/>
  <c r="O29" i="70"/>
  <c r="Q29" i="70" s="1"/>
  <c r="M29" i="70"/>
  <c r="H29" i="70"/>
  <c r="C29" i="70"/>
  <c r="AB28" i="70"/>
  <c r="AD28" i="70" s="1"/>
  <c r="J28" i="70" s="1"/>
  <c r="Y28" i="70"/>
  <c r="X28" i="70"/>
  <c r="P28" i="70"/>
  <c r="Q28" i="70" s="1"/>
  <c r="O28" i="70"/>
  <c r="M28" i="70"/>
  <c r="H28" i="70"/>
  <c r="C28" i="70"/>
  <c r="AB27" i="70"/>
  <c r="AD27" i="70" s="1"/>
  <c r="J27" i="70" s="1"/>
  <c r="K27" i="70" s="1"/>
  <c r="Y27" i="70"/>
  <c r="X27" i="70"/>
  <c r="P27" i="70"/>
  <c r="O27" i="70"/>
  <c r="Q27" i="70" s="1"/>
  <c r="M27" i="70"/>
  <c r="H27" i="70"/>
  <c r="C27" i="70"/>
  <c r="AB26" i="70"/>
  <c r="AD26" i="70" s="1"/>
  <c r="J26" i="70" s="1"/>
  <c r="Y26" i="70"/>
  <c r="X26" i="70"/>
  <c r="P26" i="70"/>
  <c r="O26" i="70"/>
  <c r="Q26" i="70" s="1"/>
  <c r="M26" i="70"/>
  <c r="H26" i="70"/>
  <c r="C26" i="70"/>
  <c r="AB25" i="70"/>
  <c r="AD25" i="70" s="1"/>
  <c r="J25" i="70" s="1"/>
  <c r="Y25" i="70"/>
  <c r="X25" i="70"/>
  <c r="P25" i="70"/>
  <c r="O25" i="70"/>
  <c r="Q25" i="70" s="1"/>
  <c r="M25" i="70"/>
  <c r="H25" i="70"/>
  <c r="C25" i="70"/>
  <c r="AB24" i="70"/>
  <c r="AD24" i="70" s="1"/>
  <c r="J24" i="70" s="1"/>
  <c r="Y24" i="70"/>
  <c r="X24" i="70"/>
  <c r="P24" i="70"/>
  <c r="Q24" i="70" s="1"/>
  <c r="O24" i="70"/>
  <c r="M24" i="70"/>
  <c r="H24" i="70"/>
  <c r="C24" i="70"/>
  <c r="AB23" i="70"/>
  <c r="AD23" i="70" s="1"/>
  <c r="J23" i="70" s="1"/>
  <c r="Y23" i="70"/>
  <c r="X23" i="70"/>
  <c r="P23" i="70"/>
  <c r="O23" i="70"/>
  <c r="Q23" i="70" s="1"/>
  <c r="M23" i="70"/>
  <c r="H23" i="70"/>
  <c r="C23" i="70"/>
  <c r="AB22" i="70"/>
  <c r="AD22" i="70" s="1"/>
  <c r="J22" i="70" s="1"/>
  <c r="Y22" i="70"/>
  <c r="X22" i="70"/>
  <c r="P22" i="70"/>
  <c r="O22" i="70"/>
  <c r="M22" i="70"/>
  <c r="H22" i="70"/>
  <c r="C22" i="70"/>
  <c r="AB21" i="70"/>
  <c r="AD21" i="70" s="1"/>
  <c r="J21" i="70" s="1"/>
  <c r="K21" i="70" s="1"/>
  <c r="Y21" i="70"/>
  <c r="X21" i="70"/>
  <c r="P21" i="70"/>
  <c r="Q21" i="70" s="1"/>
  <c r="O21" i="70"/>
  <c r="M21" i="70"/>
  <c r="H21" i="70"/>
  <c r="C21" i="70"/>
  <c r="AB20" i="70"/>
  <c r="AD20" i="70" s="1"/>
  <c r="J20" i="70" s="1"/>
  <c r="I20" i="70" s="1"/>
  <c r="Y20" i="70"/>
  <c r="X20" i="70"/>
  <c r="P20" i="70"/>
  <c r="O20" i="70"/>
  <c r="Q20" i="70" s="1"/>
  <c r="M20" i="70"/>
  <c r="K20" i="70"/>
  <c r="H20" i="70"/>
  <c r="C20" i="70"/>
  <c r="AB19" i="70"/>
  <c r="AD19" i="70" s="1"/>
  <c r="J19" i="70" s="1"/>
  <c r="Y19" i="70"/>
  <c r="X19" i="70"/>
  <c r="P19" i="70"/>
  <c r="O19" i="70"/>
  <c r="M19" i="70"/>
  <c r="H19" i="70"/>
  <c r="C19" i="70"/>
  <c r="AB18" i="70"/>
  <c r="AD18" i="70" s="1"/>
  <c r="J18" i="70" s="1"/>
  <c r="Y18" i="70"/>
  <c r="X18" i="70"/>
  <c r="P18" i="70"/>
  <c r="O18" i="70"/>
  <c r="M18" i="70"/>
  <c r="H18" i="70"/>
  <c r="C18" i="70"/>
  <c r="AB17" i="70"/>
  <c r="AD17" i="70" s="1"/>
  <c r="J17" i="70" s="1"/>
  <c r="Y17" i="70"/>
  <c r="X17" i="70"/>
  <c r="P17" i="70"/>
  <c r="Q17" i="70" s="1"/>
  <c r="O17" i="70"/>
  <c r="M17" i="70"/>
  <c r="H17" i="70"/>
  <c r="C17" i="70"/>
  <c r="AB16" i="70"/>
  <c r="AD16" i="70" s="1"/>
  <c r="J16" i="70" s="1"/>
  <c r="Y16" i="70"/>
  <c r="X16" i="70"/>
  <c r="P16" i="70"/>
  <c r="O16" i="70"/>
  <c r="Q16" i="70" s="1"/>
  <c r="M16" i="70"/>
  <c r="H16" i="70"/>
  <c r="C16" i="70"/>
  <c r="AD15" i="70"/>
  <c r="J15" i="70" s="1"/>
  <c r="AB15" i="70"/>
  <c r="Y15" i="70"/>
  <c r="X15" i="70"/>
  <c r="P15" i="70"/>
  <c r="O15" i="70"/>
  <c r="M15" i="70"/>
  <c r="H15" i="70"/>
  <c r="C15" i="70"/>
  <c r="AB14" i="70"/>
  <c r="AD14" i="70" s="1"/>
  <c r="J14" i="70" s="1"/>
  <c r="I14" i="70" s="1"/>
  <c r="Y14" i="70"/>
  <c r="X14" i="70"/>
  <c r="P14" i="70"/>
  <c r="O14" i="70"/>
  <c r="M14" i="70"/>
  <c r="H14" i="70"/>
  <c r="C14" i="70"/>
  <c r="AB13" i="70"/>
  <c r="AD13" i="70" s="1"/>
  <c r="J13" i="70" s="1"/>
  <c r="Y13" i="70"/>
  <c r="X13" i="70"/>
  <c r="P13" i="70"/>
  <c r="O13" i="70"/>
  <c r="Q13" i="70" s="1"/>
  <c r="M13" i="70"/>
  <c r="H13" i="70"/>
  <c r="C13" i="70"/>
  <c r="AB12" i="70"/>
  <c r="AD12" i="70" s="1"/>
  <c r="J12" i="70" s="1"/>
  <c r="Y12" i="70"/>
  <c r="X12" i="70"/>
  <c r="P12" i="70"/>
  <c r="O12" i="70"/>
  <c r="Q12" i="70" s="1"/>
  <c r="M12" i="70"/>
  <c r="H12" i="70"/>
  <c r="C12" i="70"/>
  <c r="AB11" i="70"/>
  <c r="AD11" i="70" s="1"/>
  <c r="J11" i="70" s="1"/>
  <c r="Y11" i="70"/>
  <c r="X11" i="70"/>
  <c r="P11" i="70"/>
  <c r="O11" i="70"/>
  <c r="Q11" i="70" s="1"/>
  <c r="M11" i="70"/>
  <c r="H11" i="70"/>
  <c r="C11" i="70"/>
  <c r="AB10" i="70"/>
  <c r="AD10" i="70" s="1"/>
  <c r="J10" i="70" s="1"/>
  <c r="Y10" i="70"/>
  <c r="X10" i="70"/>
  <c r="P10" i="70"/>
  <c r="O10" i="70"/>
  <c r="Q10" i="70" s="1"/>
  <c r="M10" i="70"/>
  <c r="H10" i="70"/>
  <c r="C10" i="70"/>
  <c r="AB9" i="70"/>
  <c r="AD9" i="70" s="1"/>
  <c r="J9" i="70" s="1"/>
  <c r="Y9" i="70"/>
  <c r="X9" i="70"/>
  <c r="P9" i="70"/>
  <c r="Q9" i="70" s="1"/>
  <c r="O9" i="70"/>
  <c r="M9" i="70"/>
  <c r="H9" i="70"/>
  <c r="C9" i="70"/>
  <c r="AB8" i="70"/>
  <c r="AD8" i="70" s="1"/>
  <c r="J8" i="70" s="1"/>
  <c r="Y8" i="70"/>
  <c r="X8" i="70"/>
  <c r="Q8" i="70"/>
  <c r="P8" i="70"/>
  <c r="O8" i="70"/>
  <c r="M8" i="70"/>
  <c r="H8" i="70"/>
  <c r="C8" i="70"/>
  <c r="AB7" i="70"/>
  <c r="AD7" i="70" s="1"/>
  <c r="J7" i="70" s="1"/>
  <c r="Y7" i="70"/>
  <c r="X7" i="70"/>
  <c r="P7" i="70"/>
  <c r="O7" i="70"/>
  <c r="Q7" i="70" s="1"/>
  <c r="M7" i="70"/>
  <c r="H7" i="70"/>
  <c r="C7" i="70"/>
  <c r="AB6" i="70"/>
  <c r="AD6" i="70" s="1"/>
  <c r="J6" i="70" s="1"/>
  <c r="Y6" i="70"/>
  <c r="X6" i="70"/>
  <c r="P6" i="70"/>
  <c r="O6" i="70"/>
  <c r="Q6" i="70" s="1"/>
  <c r="M6" i="70"/>
  <c r="H6" i="70"/>
  <c r="C6" i="70"/>
  <c r="AB5" i="70"/>
  <c r="AD5" i="70" s="1"/>
  <c r="J5" i="70" s="1"/>
  <c r="Y5" i="70"/>
  <c r="X5" i="70"/>
  <c r="P5" i="70"/>
  <c r="Q5" i="70" s="1"/>
  <c r="O5" i="70"/>
  <c r="M5" i="70"/>
  <c r="H5" i="70"/>
  <c r="C5" i="70"/>
  <c r="AB4" i="70"/>
  <c r="AD4" i="70" s="1"/>
  <c r="Y4" i="70"/>
  <c r="X4" i="70"/>
  <c r="P4" i="70"/>
  <c r="O4" i="70"/>
  <c r="Q4" i="70" s="1"/>
  <c r="M4" i="70"/>
  <c r="H4" i="70"/>
  <c r="C4" i="70"/>
  <c r="AG3" i="70"/>
  <c r="AF3" i="70"/>
  <c r="W3" i="70"/>
  <c r="V3" i="70"/>
  <c r="U3" i="70"/>
  <c r="T3" i="70"/>
  <c r="O3" i="70"/>
  <c r="G3" i="70"/>
  <c r="F3" i="70"/>
  <c r="D3" i="70"/>
  <c r="X3" i="70" s="1"/>
  <c r="A2" i="70"/>
  <c r="A1" i="70"/>
  <c r="AD31" i="69"/>
  <c r="J31" i="69" s="1"/>
  <c r="AB31" i="69"/>
  <c r="Y31" i="69"/>
  <c r="X31" i="69"/>
  <c r="P31" i="69"/>
  <c r="O31" i="69"/>
  <c r="M31" i="69"/>
  <c r="H31" i="69"/>
  <c r="C31" i="69"/>
  <c r="AB30" i="69"/>
  <c r="AD30" i="69" s="1"/>
  <c r="J30" i="69" s="1"/>
  <c r="Y30" i="69"/>
  <c r="X30" i="69"/>
  <c r="P30" i="69"/>
  <c r="O30" i="69"/>
  <c r="M30" i="69"/>
  <c r="H30" i="69"/>
  <c r="C30" i="69"/>
  <c r="AB29" i="69"/>
  <c r="AD29" i="69" s="1"/>
  <c r="Y29" i="69"/>
  <c r="X29" i="69"/>
  <c r="P29" i="69"/>
  <c r="O29" i="69"/>
  <c r="Q29" i="69" s="1"/>
  <c r="M29" i="69"/>
  <c r="J29" i="69"/>
  <c r="I29" i="69" s="1"/>
  <c r="H29" i="69"/>
  <c r="C29" i="69"/>
  <c r="AB28" i="69"/>
  <c r="AD28" i="69" s="1"/>
  <c r="J28" i="69" s="1"/>
  <c r="Y28" i="69"/>
  <c r="X28" i="69"/>
  <c r="P28" i="69"/>
  <c r="Q28" i="69" s="1"/>
  <c r="O28" i="69"/>
  <c r="M28" i="69"/>
  <c r="H28" i="69"/>
  <c r="C28" i="69"/>
  <c r="AB27" i="69"/>
  <c r="AD27" i="69" s="1"/>
  <c r="J27" i="69" s="1"/>
  <c r="Y27" i="69"/>
  <c r="X27" i="69"/>
  <c r="P27" i="69"/>
  <c r="O27" i="69"/>
  <c r="M27" i="69"/>
  <c r="H27" i="69"/>
  <c r="C27" i="69"/>
  <c r="AB26" i="69"/>
  <c r="AD26" i="69" s="1"/>
  <c r="J26" i="69" s="1"/>
  <c r="Y26" i="69"/>
  <c r="X26" i="69"/>
  <c r="P26" i="69"/>
  <c r="O26" i="69"/>
  <c r="Q26" i="69" s="1"/>
  <c r="M26" i="69"/>
  <c r="H26" i="69"/>
  <c r="C26" i="69"/>
  <c r="AB25" i="69"/>
  <c r="AD25" i="69" s="1"/>
  <c r="J25" i="69" s="1"/>
  <c r="K25" i="69" s="1"/>
  <c r="Y25" i="69"/>
  <c r="X25" i="69"/>
  <c r="P25" i="69"/>
  <c r="O25" i="69"/>
  <c r="Q25" i="69" s="1"/>
  <c r="M25" i="69"/>
  <c r="H25" i="69"/>
  <c r="C25" i="69"/>
  <c r="AD24" i="69"/>
  <c r="AB24" i="69"/>
  <c r="Y24" i="69"/>
  <c r="X24" i="69"/>
  <c r="P24" i="69"/>
  <c r="O24" i="69"/>
  <c r="M24" i="69"/>
  <c r="J24" i="69"/>
  <c r="K24" i="69" s="1"/>
  <c r="H24" i="69"/>
  <c r="C24" i="69"/>
  <c r="AB23" i="69"/>
  <c r="AD23" i="69" s="1"/>
  <c r="J23" i="69" s="1"/>
  <c r="Y23" i="69"/>
  <c r="X23" i="69"/>
  <c r="P23" i="69"/>
  <c r="O23" i="69"/>
  <c r="Q23" i="69" s="1"/>
  <c r="M23" i="69"/>
  <c r="H23" i="69"/>
  <c r="C23" i="69"/>
  <c r="AD22" i="69"/>
  <c r="J22" i="69" s="1"/>
  <c r="I22" i="69" s="1"/>
  <c r="AB22" i="69"/>
  <c r="Y22" i="69"/>
  <c r="X22" i="69"/>
  <c r="P22" i="69"/>
  <c r="O22" i="69"/>
  <c r="Q22" i="69" s="1"/>
  <c r="M22" i="69"/>
  <c r="H22" i="69"/>
  <c r="C22" i="69"/>
  <c r="AB21" i="69"/>
  <c r="AD21" i="69" s="1"/>
  <c r="J21" i="69" s="1"/>
  <c r="Y21" i="69"/>
  <c r="X21" i="69"/>
  <c r="P21" i="69"/>
  <c r="O21" i="69"/>
  <c r="M21" i="69"/>
  <c r="H21" i="69"/>
  <c r="C21" i="69"/>
  <c r="AB20" i="69"/>
  <c r="AD20" i="69" s="1"/>
  <c r="J20" i="69" s="1"/>
  <c r="Y20" i="69"/>
  <c r="X20" i="69"/>
  <c r="P20" i="69"/>
  <c r="O20" i="69"/>
  <c r="M20" i="69"/>
  <c r="H20" i="69"/>
  <c r="C20" i="69"/>
  <c r="AD19" i="69"/>
  <c r="J19" i="69" s="1"/>
  <c r="AB19" i="69"/>
  <c r="Y19" i="69"/>
  <c r="X19" i="69"/>
  <c r="P19" i="69"/>
  <c r="O19" i="69"/>
  <c r="Q19" i="69" s="1"/>
  <c r="M19" i="69"/>
  <c r="H19" i="69"/>
  <c r="C19" i="69"/>
  <c r="AB18" i="69"/>
  <c r="AD18" i="69" s="1"/>
  <c r="J18" i="69" s="1"/>
  <c r="Y18" i="69"/>
  <c r="X18" i="69"/>
  <c r="P18" i="69"/>
  <c r="O18" i="69"/>
  <c r="M18" i="69"/>
  <c r="H18" i="69"/>
  <c r="C18" i="69"/>
  <c r="AB17" i="69"/>
  <c r="AD17" i="69" s="1"/>
  <c r="J17" i="69" s="1"/>
  <c r="K17" i="69" s="1"/>
  <c r="Y17" i="69"/>
  <c r="X17" i="69"/>
  <c r="P17" i="69"/>
  <c r="O17" i="69"/>
  <c r="M17" i="69"/>
  <c r="I17" i="69"/>
  <c r="H17" i="69"/>
  <c r="C17" i="69"/>
  <c r="AD16" i="69"/>
  <c r="J16" i="69" s="1"/>
  <c r="I16" i="69" s="1"/>
  <c r="AB16" i="69"/>
  <c r="Y16" i="69"/>
  <c r="X16" i="69"/>
  <c r="P16" i="69"/>
  <c r="O16" i="69"/>
  <c r="Q16" i="69" s="1"/>
  <c r="M16" i="69"/>
  <c r="H16" i="69"/>
  <c r="C16" i="69"/>
  <c r="AB15" i="69"/>
  <c r="AD15" i="69" s="1"/>
  <c r="J15" i="69" s="1"/>
  <c r="Y15" i="69"/>
  <c r="X15" i="69"/>
  <c r="Q15" i="69"/>
  <c r="P15" i="69"/>
  <c r="O15" i="69"/>
  <c r="M15" i="69"/>
  <c r="H15" i="69"/>
  <c r="C15" i="69"/>
  <c r="AB14" i="69"/>
  <c r="AD14" i="69" s="1"/>
  <c r="J14" i="69" s="1"/>
  <c r="I14" i="69" s="1"/>
  <c r="Y14" i="69"/>
  <c r="X14" i="69"/>
  <c r="P14" i="69"/>
  <c r="O14" i="69"/>
  <c r="Q14" i="69" s="1"/>
  <c r="M14" i="69"/>
  <c r="H14" i="69"/>
  <c r="C14" i="69"/>
  <c r="AB13" i="69"/>
  <c r="AD13" i="69" s="1"/>
  <c r="J13" i="69" s="1"/>
  <c r="Y13" i="69"/>
  <c r="X13" i="69"/>
  <c r="P13" i="69"/>
  <c r="O13" i="69"/>
  <c r="M13" i="69"/>
  <c r="H13" i="69"/>
  <c r="C13" i="69"/>
  <c r="AB12" i="69"/>
  <c r="AD12" i="69" s="1"/>
  <c r="J12" i="69" s="1"/>
  <c r="Y12" i="69"/>
  <c r="X12" i="69"/>
  <c r="P12" i="69"/>
  <c r="O12" i="69"/>
  <c r="M12" i="69"/>
  <c r="H12" i="69"/>
  <c r="C12" i="69"/>
  <c r="AB11" i="69"/>
  <c r="AD11" i="69" s="1"/>
  <c r="J11" i="69" s="1"/>
  <c r="Y11" i="69"/>
  <c r="X11" i="69"/>
  <c r="P11" i="69"/>
  <c r="Q11" i="69" s="1"/>
  <c r="O11" i="69"/>
  <c r="M11" i="69"/>
  <c r="H11" i="69"/>
  <c r="C11" i="69"/>
  <c r="AB10" i="69"/>
  <c r="AD10" i="69" s="1"/>
  <c r="J10" i="69" s="1"/>
  <c r="Y10" i="69"/>
  <c r="X10" i="69"/>
  <c r="Q10" i="69"/>
  <c r="P10" i="69"/>
  <c r="O10" i="69"/>
  <c r="M10" i="69"/>
  <c r="H10" i="69"/>
  <c r="C10" i="69"/>
  <c r="AB9" i="69"/>
  <c r="AD9" i="69" s="1"/>
  <c r="J9" i="69" s="1"/>
  <c r="K9" i="69" s="1"/>
  <c r="Y9" i="69"/>
  <c r="X9" i="69"/>
  <c r="P9" i="69"/>
  <c r="O9" i="69"/>
  <c r="M9" i="69"/>
  <c r="H9" i="69"/>
  <c r="C9" i="69"/>
  <c r="AB8" i="69"/>
  <c r="AD8" i="69" s="1"/>
  <c r="J8" i="69" s="1"/>
  <c r="Y8" i="69"/>
  <c r="X8" i="69"/>
  <c r="P8" i="69"/>
  <c r="O8" i="69"/>
  <c r="M8" i="69"/>
  <c r="H8" i="69"/>
  <c r="C8" i="69"/>
  <c r="AB7" i="69"/>
  <c r="AD7" i="69" s="1"/>
  <c r="J7" i="69" s="1"/>
  <c r="Y7" i="69"/>
  <c r="X7" i="69"/>
  <c r="P7" i="69"/>
  <c r="Q7" i="69" s="1"/>
  <c r="O7" i="69"/>
  <c r="M7" i="69"/>
  <c r="H7" i="69"/>
  <c r="C7" i="69"/>
  <c r="AD6" i="69"/>
  <c r="J6" i="69" s="1"/>
  <c r="I6" i="69" s="1"/>
  <c r="AB6" i="69"/>
  <c r="Y6" i="69"/>
  <c r="X6" i="69"/>
  <c r="P6" i="69"/>
  <c r="O6" i="69"/>
  <c r="M6" i="69"/>
  <c r="H6" i="69"/>
  <c r="C6" i="69"/>
  <c r="AB5" i="69"/>
  <c r="AD5" i="69" s="1"/>
  <c r="J5" i="69" s="1"/>
  <c r="K5" i="69" s="1"/>
  <c r="Y5" i="69"/>
  <c r="X5" i="69"/>
  <c r="P5" i="69"/>
  <c r="O5" i="69"/>
  <c r="Q5" i="69" s="1"/>
  <c r="M5" i="69"/>
  <c r="H5" i="69"/>
  <c r="C5" i="69"/>
  <c r="AB4" i="69"/>
  <c r="AD4" i="69" s="1"/>
  <c r="J4" i="69" s="1"/>
  <c r="I4" i="69" s="1"/>
  <c r="Y4" i="69"/>
  <c r="X4" i="69"/>
  <c r="P4" i="69"/>
  <c r="O4" i="69"/>
  <c r="M4" i="69"/>
  <c r="H4" i="69"/>
  <c r="C4" i="69"/>
  <c r="AG3" i="69"/>
  <c r="AF3" i="69"/>
  <c r="W3" i="69"/>
  <c r="V3" i="69"/>
  <c r="U3" i="69"/>
  <c r="T3" i="69"/>
  <c r="O3" i="69"/>
  <c r="G3" i="69"/>
  <c r="H3" i="69" s="1"/>
  <c r="F3" i="69"/>
  <c r="A2" i="69"/>
  <c r="A1" i="69"/>
  <c r="AB31" i="68"/>
  <c r="AD31" i="68" s="1"/>
  <c r="J31" i="68" s="1"/>
  <c r="Y31" i="68"/>
  <c r="X31" i="68"/>
  <c r="P31" i="68"/>
  <c r="O31" i="68"/>
  <c r="M31" i="68"/>
  <c r="H31" i="68"/>
  <c r="C31" i="68"/>
  <c r="AB30" i="68"/>
  <c r="AD30" i="68" s="1"/>
  <c r="J30" i="68" s="1"/>
  <c r="K30" i="68" s="1"/>
  <c r="Y30" i="68"/>
  <c r="X30" i="68"/>
  <c r="P30" i="68"/>
  <c r="O30" i="68"/>
  <c r="M30" i="68"/>
  <c r="H30" i="68"/>
  <c r="C30" i="68"/>
  <c r="AB29" i="68"/>
  <c r="AD29" i="68" s="1"/>
  <c r="J29" i="68" s="1"/>
  <c r="Y29" i="68"/>
  <c r="X29" i="68"/>
  <c r="P29" i="68"/>
  <c r="O29" i="68"/>
  <c r="Q29" i="68" s="1"/>
  <c r="M29" i="68"/>
  <c r="H29" i="68"/>
  <c r="C29" i="68"/>
  <c r="AD28" i="68"/>
  <c r="J28" i="68" s="1"/>
  <c r="K28" i="68" s="1"/>
  <c r="AB28" i="68"/>
  <c r="Y28" i="68"/>
  <c r="X28" i="68"/>
  <c r="Q28" i="68"/>
  <c r="P28" i="68"/>
  <c r="O28" i="68"/>
  <c r="M28" i="68"/>
  <c r="I28" i="68"/>
  <c r="H28" i="68"/>
  <c r="C28" i="68"/>
  <c r="AB27" i="68"/>
  <c r="AD27" i="68" s="1"/>
  <c r="J27" i="68" s="1"/>
  <c r="K27" i="68" s="1"/>
  <c r="Y27" i="68"/>
  <c r="X27" i="68"/>
  <c r="P27" i="68"/>
  <c r="O27" i="68"/>
  <c r="Q27" i="68" s="1"/>
  <c r="M27" i="68"/>
  <c r="H27" i="68"/>
  <c r="C27" i="68"/>
  <c r="AB26" i="68"/>
  <c r="AD26" i="68" s="1"/>
  <c r="J26" i="68" s="1"/>
  <c r="Y26" i="68"/>
  <c r="X26" i="68"/>
  <c r="P26" i="68"/>
  <c r="O26" i="68"/>
  <c r="M26" i="68"/>
  <c r="H26" i="68"/>
  <c r="C26" i="68"/>
  <c r="AB25" i="68"/>
  <c r="AD25" i="68" s="1"/>
  <c r="J25" i="68" s="1"/>
  <c r="I25" i="68" s="1"/>
  <c r="Y25" i="68"/>
  <c r="X25" i="68"/>
  <c r="P25" i="68"/>
  <c r="Q25" i="68" s="1"/>
  <c r="O25" i="68"/>
  <c r="M25" i="68"/>
  <c r="H25" i="68"/>
  <c r="C25" i="68"/>
  <c r="AD24" i="68"/>
  <c r="J24" i="68" s="1"/>
  <c r="AB24" i="68"/>
  <c r="Y24" i="68"/>
  <c r="X24" i="68"/>
  <c r="P24" i="68"/>
  <c r="O24" i="68"/>
  <c r="M24" i="68"/>
  <c r="H24" i="68"/>
  <c r="C24" i="68"/>
  <c r="AB23" i="68"/>
  <c r="AD23" i="68" s="1"/>
  <c r="J23" i="68" s="1"/>
  <c r="Y23" i="68"/>
  <c r="X23" i="68"/>
  <c r="P23" i="68"/>
  <c r="O23" i="68"/>
  <c r="M23" i="68"/>
  <c r="H23" i="68"/>
  <c r="C23" i="68"/>
  <c r="AB22" i="68"/>
  <c r="AD22" i="68" s="1"/>
  <c r="J22" i="68" s="1"/>
  <c r="Y22" i="68"/>
  <c r="X22" i="68"/>
  <c r="Q22" i="68"/>
  <c r="P22" i="68"/>
  <c r="O22" i="68"/>
  <c r="M22" i="68"/>
  <c r="H22" i="68"/>
  <c r="C22" i="68"/>
  <c r="AB21" i="68"/>
  <c r="AD21" i="68" s="1"/>
  <c r="J21" i="68" s="1"/>
  <c r="Y21" i="68"/>
  <c r="X21" i="68"/>
  <c r="P21" i="68"/>
  <c r="O21" i="68"/>
  <c r="Q21" i="68" s="1"/>
  <c r="M21" i="68"/>
  <c r="H21" i="68"/>
  <c r="C21" i="68"/>
  <c r="AB20" i="68"/>
  <c r="AD20" i="68" s="1"/>
  <c r="J20" i="68" s="1"/>
  <c r="Y20" i="68"/>
  <c r="X20" i="68"/>
  <c r="P20" i="68"/>
  <c r="O20" i="68"/>
  <c r="Q20" i="68" s="1"/>
  <c r="M20" i="68"/>
  <c r="H20" i="68"/>
  <c r="C20" i="68"/>
  <c r="AB19" i="68"/>
  <c r="AD19" i="68" s="1"/>
  <c r="J19" i="68" s="1"/>
  <c r="Y19" i="68"/>
  <c r="X19" i="68"/>
  <c r="P19" i="68"/>
  <c r="O19" i="68"/>
  <c r="M19" i="68"/>
  <c r="H19" i="68"/>
  <c r="C19" i="68"/>
  <c r="AB18" i="68"/>
  <c r="AD18" i="68" s="1"/>
  <c r="J18" i="68" s="1"/>
  <c r="I18" i="68" s="1"/>
  <c r="Y18" i="68"/>
  <c r="X18" i="68"/>
  <c r="P18" i="68"/>
  <c r="Q18" i="68" s="1"/>
  <c r="O18" i="68"/>
  <c r="M18" i="68"/>
  <c r="H18" i="68"/>
  <c r="C18" i="68"/>
  <c r="AB17" i="68"/>
  <c r="AD17" i="68" s="1"/>
  <c r="J17" i="68" s="1"/>
  <c r="K17" i="68" s="1"/>
  <c r="Y17" i="68"/>
  <c r="X17" i="68"/>
  <c r="P17" i="68"/>
  <c r="O17" i="68"/>
  <c r="M17" i="68"/>
  <c r="H17" i="68"/>
  <c r="C17" i="68"/>
  <c r="AD16" i="68"/>
  <c r="J16" i="68" s="1"/>
  <c r="AB16" i="68"/>
  <c r="Y16" i="68"/>
  <c r="X16" i="68"/>
  <c r="P16" i="68"/>
  <c r="O16" i="68"/>
  <c r="M16" i="68"/>
  <c r="H16" i="68"/>
  <c r="C16" i="68"/>
  <c r="AD15" i="68"/>
  <c r="AB15" i="68"/>
  <c r="Y15" i="68"/>
  <c r="X15" i="68"/>
  <c r="P15" i="68"/>
  <c r="O15" i="68"/>
  <c r="M15" i="68"/>
  <c r="K15" i="68"/>
  <c r="J15" i="68"/>
  <c r="I15" i="68" s="1"/>
  <c r="H15" i="68"/>
  <c r="C15" i="68"/>
  <c r="AB14" i="68"/>
  <c r="AD14" i="68" s="1"/>
  <c r="J14" i="68" s="1"/>
  <c r="Y14" i="68"/>
  <c r="X14" i="68"/>
  <c r="P14" i="68"/>
  <c r="O14" i="68"/>
  <c r="Q14" i="68" s="1"/>
  <c r="M14" i="68"/>
  <c r="H14" i="68"/>
  <c r="C14" i="68"/>
  <c r="AB13" i="68"/>
  <c r="AD13" i="68" s="1"/>
  <c r="J13" i="68" s="1"/>
  <c r="Y13" i="68"/>
  <c r="X13" i="68"/>
  <c r="P13" i="68"/>
  <c r="O13" i="68"/>
  <c r="M13" i="68"/>
  <c r="H13" i="68"/>
  <c r="C13" i="68"/>
  <c r="AB12" i="68"/>
  <c r="AD12" i="68" s="1"/>
  <c r="Y12" i="68"/>
  <c r="X12" i="68"/>
  <c r="Q12" i="68"/>
  <c r="P12" i="68"/>
  <c r="O12" i="68"/>
  <c r="M12" i="68"/>
  <c r="H12" i="68"/>
  <c r="C12" i="68"/>
  <c r="AB11" i="68"/>
  <c r="AD11" i="68" s="1"/>
  <c r="J11" i="68" s="1"/>
  <c r="K11" i="68" s="1"/>
  <c r="Y11" i="68"/>
  <c r="X11" i="68"/>
  <c r="P11" i="68"/>
  <c r="Q11" i="68" s="1"/>
  <c r="O11" i="68"/>
  <c r="M11" i="68"/>
  <c r="H11" i="68"/>
  <c r="C11" i="68"/>
  <c r="AB10" i="68"/>
  <c r="AD10" i="68" s="1"/>
  <c r="J10" i="68" s="1"/>
  <c r="K10" i="68" s="1"/>
  <c r="Y10" i="68"/>
  <c r="X10" i="68"/>
  <c r="P10" i="68"/>
  <c r="O10" i="68"/>
  <c r="M10" i="68"/>
  <c r="I10" i="68"/>
  <c r="H10" i="68"/>
  <c r="C10" i="68"/>
  <c r="AD9" i="68"/>
  <c r="J9" i="68" s="1"/>
  <c r="K9" i="68" s="1"/>
  <c r="AB9" i="68"/>
  <c r="Y9" i="68"/>
  <c r="X9" i="68"/>
  <c r="P9" i="68"/>
  <c r="O9" i="68"/>
  <c r="Q9" i="68" s="1"/>
  <c r="M9" i="68"/>
  <c r="H9" i="68"/>
  <c r="C9" i="68"/>
  <c r="AB8" i="68"/>
  <c r="AD8" i="68" s="1"/>
  <c r="J8" i="68" s="1"/>
  <c r="Y8" i="68"/>
  <c r="X8" i="68"/>
  <c r="P8" i="68"/>
  <c r="O8" i="68"/>
  <c r="Q8" i="68" s="1"/>
  <c r="M8" i="68"/>
  <c r="H8" i="68"/>
  <c r="C8" i="68"/>
  <c r="AB7" i="68"/>
  <c r="AD7" i="68" s="1"/>
  <c r="J7" i="68" s="1"/>
  <c r="Y7" i="68"/>
  <c r="X7" i="68"/>
  <c r="P7" i="68"/>
  <c r="O7" i="68"/>
  <c r="Q7" i="68" s="1"/>
  <c r="M7" i="68"/>
  <c r="H7" i="68"/>
  <c r="C7" i="68"/>
  <c r="AB6" i="68"/>
  <c r="AD6" i="68" s="1"/>
  <c r="J6" i="68" s="1"/>
  <c r="Y6" i="68"/>
  <c r="X6" i="68"/>
  <c r="P6" i="68"/>
  <c r="O6" i="68"/>
  <c r="M6" i="68"/>
  <c r="H6" i="68"/>
  <c r="C6" i="68"/>
  <c r="AB5" i="68"/>
  <c r="AD5" i="68" s="1"/>
  <c r="J5" i="68" s="1"/>
  <c r="Y5" i="68"/>
  <c r="X5" i="68"/>
  <c r="P5" i="68"/>
  <c r="O5" i="68"/>
  <c r="M5" i="68"/>
  <c r="H5" i="68"/>
  <c r="C5" i="68"/>
  <c r="AD4" i="68"/>
  <c r="J4" i="68" s="1"/>
  <c r="I4" i="68" s="1"/>
  <c r="AB4" i="68"/>
  <c r="Y4" i="68"/>
  <c r="X4" i="68"/>
  <c r="P4" i="68"/>
  <c r="O4" i="68"/>
  <c r="M4" i="68"/>
  <c r="H4" i="68"/>
  <c r="C4" i="68"/>
  <c r="AF3" i="68"/>
  <c r="W3" i="68"/>
  <c r="X3" i="68" s="1"/>
  <c r="V3" i="68"/>
  <c r="U3" i="68"/>
  <c r="T3" i="68"/>
  <c r="O3" i="68"/>
  <c r="G3" i="68"/>
  <c r="F3" i="68"/>
  <c r="H3" i="68" s="1"/>
  <c r="D3" i="68"/>
  <c r="A2" i="68"/>
  <c r="A1" i="68"/>
  <c r="AB31" i="67"/>
  <c r="AD31" i="67" s="1"/>
  <c r="J31" i="67" s="1"/>
  <c r="Y31" i="67"/>
  <c r="X31" i="67"/>
  <c r="Q31" i="67"/>
  <c r="P31" i="67"/>
  <c r="O31" i="67"/>
  <c r="M31" i="67"/>
  <c r="H31" i="67"/>
  <c r="C31" i="67"/>
  <c r="AB30" i="67"/>
  <c r="AD30" i="67" s="1"/>
  <c r="J30" i="67" s="1"/>
  <c r="Y30" i="67"/>
  <c r="X30" i="67"/>
  <c r="P30" i="67"/>
  <c r="O30" i="67"/>
  <c r="Q30" i="67" s="1"/>
  <c r="M30" i="67"/>
  <c r="H30" i="67"/>
  <c r="C30" i="67"/>
  <c r="AB29" i="67"/>
  <c r="AD29" i="67" s="1"/>
  <c r="J29" i="67" s="1"/>
  <c r="Y29" i="67"/>
  <c r="X29" i="67"/>
  <c r="P29" i="67"/>
  <c r="O29" i="67"/>
  <c r="M29" i="67"/>
  <c r="H29" i="67"/>
  <c r="C29" i="67"/>
  <c r="AD28" i="67"/>
  <c r="J28" i="67" s="1"/>
  <c r="AB28" i="67"/>
  <c r="Y28" i="67"/>
  <c r="X28" i="67"/>
  <c r="P28" i="67"/>
  <c r="O28" i="67"/>
  <c r="M28" i="67"/>
  <c r="K28" i="67"/>
  <c r="I28" i="67"/>
  <c r="H28" i="67"/>
  <c r="C28" i="67"/>
  <c r="AB27" i="67"/>
  <c r="AD27" i="67" s="1"/>
  <c r="J27" i="67" s="1"/>
  <c r="Y27" i="67"/>
  <c r="X27" i="67"/>
  <c r="P27" i="67"/>
  <c r="O27" i="67"/>
  <c r="Q27" i="67" s="1"/>
  <c r="M27" i="67"/>
  <c r="H27" i="67"/>
  <c r="C27" i="67"/>
  <c r="AB26" i="67"/>
  <c r="AD26" i="67" s="1"/>
  <c r="J26" i="67" s="1"/>
  <c r="Y26" i="67"/>
  <c r="X26" i="67"/>
  <c r="P26" i="67"/>
  <c r="O26" i="67"/>
  <c r="M26" i="67"/>
  <c r="H26" i="67"/>
  <c r="C26" i="67"/>
  <c r="AB25" i="67"/>
  <c r="AD25" i="67" s="1"/>
  <c r="J25" i="67" s="1"/>
  <c r="Y25" i="67"/>
  <c r="X25" i="67"/>
  <c r="P25" i="67"/>
  <c r="O25" i="67"/>
  <c r="Q25" i="67" s="1"/>
  <c r="M25" i="67"/>
  <c r="H25" i="67"/>
  <c r="C25" i="67"/>
  <c r="AB24" i="67"/>
  <c r="AD24" i="67" s="1"/>
  <c r="J24" i="67" s="1"/>
  <c r="K24" i="67" s="1"/>
  <c r="Y24" i="67"/>
  <c r="X24" i="67"/>
  <c r="P24" i="67"/>
  <c r="O24" i="67"/>
  <c r="Q24" i="67" s="1"/>
  <c r="M24" i="67"/>
  <c r="H24" i="67"/>
  <c r="C24" i="67"/>
  <c r="AB23" i="67"/>
  <c r="AD23" i="67" s="1"/>
  <c r="Y23" i="67"/>
  <c r="X23" i="67"/>
  <c r="P23" i="67"/>
  <c r="O23" i="67"/>
  <c r="Q23" i="67" s="1"/>
  <c r="M23" i="67"/>
  <c r="J23" i="67"/>
  <c r="H23" i="67"/>
  <c r="C23" i="67"/>
  <c r="AD22" i="67"/>
  <c r="J22" i="67" s="1"/>
  <c r="AB22" i="67"/>
  <c r="Y22" i="67"/>
  <c r="X22" i="67"/>
  <c r="P22" i="67"/>
  <c r="O22" i="67"/>
  <c r="Q22" i="67" s="1"/>
  <c r="M22" i="67"/>
  <c r="H22" i="67"/>
  <c r="C22" i="67"/>
  <c r="AB21" i="67"/>
  <c r="AD21" i="67" s="1"/>
  <c r="Y21" i="67"/>
  <c r="X21" i="67"/>
  <c r="Q21" i="67"/>
  <c r="P21" i="67"/>
  <c r="O21" i="67"/>
  <c r="M21" i="67"/>
  <c r="J21" i="67"/>
  <c r="H21" i="67"/>
  <c r="C21" i="67"/>
  <c r="AB20" i="67"/>
  <c r="AD20" i="67" s="1"/>
  <c r="J20" i="67" s="1"/>
  <c r="Y20" i="67"/>
  <c r="X20" i="67"/>
  <c r="Q20" i="67"/>
  <c r="P20" i="67"/>
  <c r="O20" i="67"/>
  <c r="M20" i="67"/>
  <c r="H20" i="67"/>
  <c r="C20" i="67"/>
  <c r="AB19" i="67"/>
  <c r="AD19" i="67" s="1"/>
  <c r="J19" i="67" s="1"/>
  <c r="I19" i="67" s="1"/>
  <c r="Y19" i="67"/>
  <c r="X19" i="67"/>
  <c r="P19" i="67"/>
  <c r="O19" i="67"/>
  <c r="M19" i="67"/>
  <c r="H19" i="67"/>
  <c r="C19" i="67"/>
  <c r="AD18" i="67"/>
  <c r="J18" i="67" s="1"/>
  <c r="I18" i="67" s="1"/>
  <c r="AB18" i="67"/>
  <c r="Y18" i="67"/>
  <c r="X18" i="67"/>
  <c r="Q18" i="67"/>
  <c r="P18" i="67"/>
  <c r="O18" i="67"/>
  <c r="M18" i="67"/>
  <c r="K18" i="67"/>
  <c r="H18" i="67"/>
  <c r="C18" i="67"/>
  <c r="AB17" i="67"/>
  <c r="AD17" i="67" s="1"/>
  <c r="Y17" i="67"/>
  <c r="X17" i="67"/>
  <c r="P17" i="67"/>
  <c r="O17" i="67"/>
  <c r="M17" i="67"/>
  <c r="J17" i="67"/>
  <c r="I17" i="67" s="1"/>
  <c r="H17" i="67"/>
  <c r="C17" i="67"/>
  <c r="AB16" i="67"/>
  <c r="AD16" i="67" s="1"/>
  <c r="J16" i="67" s="1"/>
  <c r="Y16" i="67"/>
  <c r="X16" i="67"/>
  <c r="P16" i="67"/>
  <c r="O16" i="67"/>
  <c r="Q16" i="67" s="1"/>
  <c r="M16" i="67"/>
  <c r="H16" i="67"/>
  <c r="C16" i="67"/>
  <c r="AB15" i="67"/>
  <c r="AD15" i="67" s="1"/>
  <c r="J15" i="67" s="1"/>
  <c r="Y15" i="67"/>
  <c r="X15" i="67"/>
  <c r="P15" i="67"/>
  <c r="O15" i="67"/>
  <c r="Q15" i="67" s="1"/>
  <c r="M15" i="67"/>
  <c r="H15" i="67"/>
  <c r="C15" i="67"/>
  <c r="AB14" i="67"/>
  <c r="AD14" i="67" s="1"/>
  <c r="J14" i="67" s="1"/>
  <c r="Y14" i="67"/>
  <c r="X14" i="67"/>
  <c r="P14" i="67"/>
  <c r="O14" i="67"/>
  <c r="Q14" i="67" s="1"/>
  <c r="M14" i="67"/>
  <c r="H14" i="67"/>
  <c r="C14" i="67"/>
  <c r="AB13" i="67"/>
  <c r="AD13" i="67" s="1"/>
  <c r="J13" i="67" s="1"/>
  <c r="Y13" i="67"/>
  <c r="X13" i="67"/>
  <c r="P13" i="67"/>
  <c r="O13" i="67"/>
  <c r="M13" i="67"/>
  <c r="H13" i="67"/>
  <c r="C13" i="67"/>
  <c r="AB12" i="67"/>
  <c r="AD12" i="67" s="1"/>
  <c r="J12" i="67" s="1"/>
  <c r="Y12" i="67"/>
  <c r="X12" i="67"/>
  <c r="P12" i="67"/>
  <c r="O12" i="67"/>
  <c r="M12" i="67"/>
  <c r="H12" i="67"/>
  <c r="C12" i="67"/>
  <c r="AB11" i="67"/>
  <c r="AD11" i="67" s="1"/>
  <c r="J11" i="67" s="1"/>
  <c r="K11" i="67" s="1"/>
  <c r="Y11" i="67"/>
  <c r="X11" i="67"/>
  <c r="P11" i="67"/>
  <c r="O11" i="67"/>
  <c r="M11" i="67"/>
  <c r="H11" i="67"/>
  <c r="C11" i="67"/>
  <c r="AB10" i="67"/>
  <c r="AD10" i="67" s="1"/>
  <c r="J10" i="67" s="1"/>
  <c r="I10" i="67" s="1"/>
  <c r="Y10" i="67"/>
  <c r="X10" i="67"/>
  <c r="P10" i="67"/>
  <c r="O10" i="67"/>
  <c r="M10" i="67"/>
  <c r="K10" i="67"/>
  <c r="H10" i="67"/>
  <c r="C10" i="67"/>
  <c r="AB9" i="67"/>
  <c r="AD9" i="67" s="1"/>
  <c r="J9" i="67" s="1"/>
  <c r="Y9" i="67"/>
  <c r="X9" i="67"/>
  <c r="P9" i="67"/>
  <c r="O9" i="67"/>
  <c r="Q9" i="67" s="1"/>
  <c r="M9" i="67"/>
  <c r="H9" i="67"/>
  <c r="C9" i="67"/>
  <c r="AB8" i="67"/>
  <c r="AD8" i="67" s="1"/>
  <c r="J8" i="67" s="1"/>
  <c r="Y8" i="67"/>
  <c r="X8" i="67"/>
  <c r="P8" i="67"/>
  <c r="O8" i="67"/>
  <c r="Q8" i="67" s="1"/>
  <c r="M8" i="67"/>
  <c r="H8" i="67"/>
  <c r="C8" i="67"/>
  <c r="AB7" i="67"/>
  <c r="AD7" i="67" s="1"/>
  <c r="J7" i="67" s="1"/>
  <c r="Y7" i="67"/>
  <c r="X7" i="67"/>
  <c r="P7" i="67"/>
  <c r="O7" i="67"/>
  <c r="Q7" i="67" s="1"/>
  <c r="M7" i="67"/>
  <c r="H7" i="67"/>
  <c r="C7" i="67"/>
  <c r="AD6" i="67"/>
  <c r="J6" i="67" s="1"/>
  <c r="AB6" i="67"/>
  <c r="Y6" i="67"/>
  <c r="X6" i="67"/>
  <c r="P6" i="67"/>
  <c r="O6" i="67"/>
  <c r="M6" i="67"/>
  <c r="H6" i="67"/>
  <c r="C6" i="67"/>
  <c r="AB5" i="67"/>
  <c r="AD5" i="67" s="1"/>
  <c r="Y5" i="67"/>
  <c r="X5" i="67"/>
  <c r="Q5" i="67"/>
  <c r="P5" i="67"/>
  <c r="O5" i="67"/>
  <c r="M5" i="67"/>
  <c r="J5" i="67"/>
  <c r="K5" i="67" s="1"/>
  <c r="H5" i="67"/>
  <c r="C5" i="67"/>
  <c r="AB4" i="67"/>
  <c r="AD4" i="67" s="1"/>
  <c r="Y4" i="67"/>
  <c r="X4" i="67"/>
  <c r="P4" i="67"/>
  <c r="O4" i="67"/>
  <c r="Q4" i="67" s="1"/>
  <c r="M4" i="67"/>
  <c r="H4" i="67"/>
  <c r="C4" i="67"/>
  <c r="AG3" i="67"/>
  <c r="AF3" i="67"/>
  <c r="W3" i="67"/>
  <c r="V3" i="67"/>
  <c r="U3" i="67"/>
  <c r="T3" i="67"/>
  <c r="O3" i="67"/>
  <c r="G3" i="67"/>
  <c r="D3" i="67"/>
  <c r="A2" i="67"/>
  <c r="A1" i="67"/>
  <c r="AD31" i="66"/>
  <c r="J31" i="66" s="1"/>
  <c r="AB31" i="66"/>
  <c r="Y31" i="66"/>
  <c r="X31" i="66"/>
  <c r="P31" i="66"/>
  <c r="Q31" i="66" s="1"/>
  <c r="O31" i="66"/>
  <c r="M31" i="66"/>
  <c r="H31" i="66"/>
  <c r="C31" i="66"/>
  <c r="AB30" i="66"/>
  <c r="AD30" i="66" s="1"/>
  <c r="J30" i="66" s="1"/>
  <c r="Y30" i="66"/>
  <c r="X30" i="66"/>
  <c r="P30" i="66"/>
  <c r="O30" i="66"/>
  <c r="M30" i="66"/>
  <c r="H30" i="66"/>
  <c r="C30" i="66"/>
  <c r="AB29" i="66"/>
  <c r="AD29" i="66" s="1"/>
  <c r="J29" i="66" s="1"/>
  <c r="I29" i="66" s="1"/>
  <c r="Y29" i="66"/>
  <c r="X29" i="66"/>
  <c r="P29" i="66"/>
  <c r="O29" i="66"/>
  <c r="Q29" i="66" s="1"/>
  <c r="M29" i="66"/>
  <c r="H29" i="66"/>
  <c r="C29" i="66"/>
  <c r="AD28" i="66"/>
  <c r="J28" i="66" s="1"/>
  <c r="K28" i="66" s="1"/>
  <c r="AB28" i="66"/>
  <c r="Y28" i="66"/>
  <c r="X28" i="66"/>
  <c r="P28" i="66"/>
  <c r="O28" i="66"/>
  <c r="M28" i="66"/>
  <c r="I28" i="66"/>
  <c r="H28" i="66"/>
  <c r="C28" i="66"/>
  <c r="AB27" i="66"/>
  <c r="AD27" i="66" s="1"/>
  <c r="J27" i="66" s="1"/>
  <c r="Y27" i="66"/>
  <c r="X27" i="66"/>
  <c r="P27" i="66"/>
  <c r="O27" i="66"/>
  <c r="M27" i="66"/>
  <c r="H27" i="66"/>
  <c r="C27" i="66"/>
  <c r="AD26" i="66"/>
  <c r="J26" i="66" s="1"/>
  <c r="AB26" i="66"/>
  <c r="Y26" i="66"/>
  <c r="X26" i="66"/>
  <c r="P26" i="66"/>
  <c r="Q26" i="66" s="1"/>
  <c r="O26" i="66"/>
  <c r="M26" i="66"/>
  <c r="H26" i="66"/>
  <c r="C26" i="66"/>
  <c r="AB25" i="66"/>
  <c r="AD25" i="66" s="1"/>
  <c r="Y25" i="66"/>
  <c r="X25" i="66"/>
  <c r="P25" i="66"/>
  <c r="O25" i="66"/>
  <c r="M25" i="66"/>
  <c r="J25" i="66"/>
  <c r="H25" i="66"/>
  <c r="C25" i="66"/>
  <c r="AB24" i="66"/>
  <c r="AD24" i="66" s="1"/>
  <c r="J24" i="66" s="1"/>
  <c r="Y24" i="66"/>
  <c r="X24" i="66"/>
  <c r="P24" i="66"/>
  <c r="O24" i="66"/>
  <c r="Q24" i="66" s="1"/>
  <c r="M24" i="66"/>
  <c r="H24" i="66"/>
  <c r="C24" i="66"/>
  <c r="AB23" i="66"/>
  <c r="AD23" i="66" s="1"/>
  <c r="J23" i="66" s="1"/>
  <c r="Y23" i="66"/>
  <c r="X23" i="66"/>
  <c r="P23" i="66"/>
  <c r="O23" i="66"/>
  <c r="M23" i="66"/>
  <c r="H23" i="66"/>
  <c r="C23" i="66"/>
  <c r="AB22" i="66"/>
  <c r="AD22" i="66" s="1"/>
  <c r="J22" i="66" s="1"/>
  <c r="K22" i="66" s="1"/>
  <c r="Y22" i="66"/>
  <c r="X22" i="66"/>
  <c r="Q22" i="66"/>
  <c r="P22" i="66"/>
  <c r="O22" i="66"/>
  <c r="M22" i="66"/>
  <c r="H22" i="66"/>
  <c r="C22" i="66"/>
  <c r="AB21" i="66"/>
  <c r="AD21" i="66" s="1"/>
  <c r="J21" i="66" s="1"/>
  <c r="Y21" i="66"/>
  <c r="X21" i="66"/>
  <c r="P21" i="66"/>
  <c r="O21" i="66"/>
  <c r="Q21" i="66" s="1"/>
  <c r="M21" i="66"/>
  <c r="H21" i="66"/>
  <c r="C21" i="66"/>
  <c r="AB20" i="66"/>
  <c r="AD20" i="66" s="1"/>
  <c r="J20" i="66" s="1"/>
  <c r="Y20" i="66"/>
  <c r="X20" i="66"/>
  <c r="P20" i="66"/>
  <c r="Q20" i="66" s="1"/>
  <c r="O20" i="66"/>
  <c r="M20" i="66"/>
  <c r="H20" i="66"/>
  <c r="C20" i="66"/>
  <c r="AB19" i="66"/>
  <c r="AD19" i="66" s="1"/>
  <c r="J19" i="66" s="1"/>
  <c r="Y19" i="66"/>
  <c r="X19" i="66"/>
  <c r="P19" i="66"/>
  <c r="O19" i="66"/>
  <c r="M19" i="66"/>
  <c r="H19" i="66"/>
  <c r="C19" i="66"/>
  <c r="AD18" i="66"/>
  <c r="J18" i="66" s="1"/>
  <c r="AB18" i="66"/>
  <c r="Y18" i="66"/>
  <c r="X18" i="66"/>
  <c r="P18" i="66"/>
  <c r="Q18" i="66" s="1"/>
  <c r="O18" i="66"/>
  <c r="M18" i="66"/>
  <c r="H18" i="66"/>
  <c r="C18" i="66"/>
  <c r="AB17" i="66"/>
  <c r="AD17" i="66" s="1"/>
  <c r="J17" i="66" s="1"/>
  <c r="Y17" i="66"/>
  <c r="X17" i="66"/>
  <c r="P17" i="66"/>
  <c r="O17" i="66"/>
  <c r="M17" i="66"/>
  <c r="H17" i="66"/>
  <c r="C17" i="66"/>
  <c r="AB16" i="66"/>
  <c r="AD16" i="66" s="1"/>
  <c r="J16" i="66" s="1"/>
  <c r="K16" i="66" s="1"/>
  <c r="Y16" i="66"/>
  <c r="X16" i="66"/>
  <c r="P16" i="66"/>
  <c r="O16" i="66"/>
  <c r="M16" i="66"/>
  <c r="H16" i="66"/>
  <c r="C16" i="66"/>
  <c r="AB15" i="66"/>
  <c r="AD15" i="66" s="1"/>
  <c r="J15" i="66" s="1"/>
  <c r="Y15" i="66"/>
  <c r="X15" i="66"/>
  <c r="P15" i="66"/>
  <c r="O15" i="66"/>
  <c r="M15" i="66"/>
  <c r="H15" i="66"/>
  <c r="C15" i="66"/>
  <c r="AB14" i="66"/>
  <c r="AD14" i="66" s="1"/>
  <c r="J14" i="66" s="1"/>
  <c r="I14" i="66" s="1"/>
  <c r="Y14" i="66"/>
  <c r="X14" i="66"/>
  <c r="P14" i="66"/>
  <c r="O14" i="66"/>
  <c r="M14" i="66"/>
  <c r="H14" i="66"/>
  <c r="C14" i="66"/>
  <c r="AB13" i="66"/>
  <c r="AD13" i="66" s="1"/>
  <c r="J13" i="66" s="1"/>
  <c r="Y13" i="66"/>
  <c r="X13" i="66"/>
  <c r="Q13" i="66"/>
  <c r="P13" i="66"/>
  <c r="O13" i="66"/>
  <c r="M13" i="66"/>
  <c r="H13" i="66"/>
  <c r="C13" i="66"/>
  <c r="AB12" i="66"/>
  <c r="AD12" i="66" s="1"/>
  <c r="J12" i="66" s="1"/>
  <c r="Y12" i="66"/>
  <c r="X12" i="66"/>
  <c r="P12" i="66"/>
  <c r="O12" i="66"/>
  <c r="Q12" i="66" s="1"/>
  <c r="M12" i="66"/>
  <c r="H12" i="66"/>
  <c r="C12" i="66"/>
  <c r="AB11" i="66"/>
  <c r="AD11" i="66" s="1"/>
  <c r="Y11" i="66"/>
  <c r="X11" i="66"/>
  <c r="P11" i="66"/>
  <c r="O11" i="66"/>
  <c r="Q11" i="66" s="1"/>
  <c r="M11" i="66"/>
  <c r="J11" i="66"/>
  <c r="H11" i="66"/>
  <c r="C11" i="66"/>
  <c r="AB10" i="66"/>
  <c r="AD10" i="66" s="1"/>
  <c r="J10" i="66" s="1"/>
  <c r="Y10" i="66"/>
  <c r="X10" i="66"/>
  <c r="P10" i="66"/>
  <c r="O10" i="66"/>
  <c r="Q10" i="66" s="1"/>
  <c r="M10" i="66"/>
  <c r="H10" i="66"/>
  <c r="C10" i="66"/>
  <c r="AD9" i="66"/>
  <c r="J9" i="66" s="1"/>
  <c r="I9" i="66" s="1"/>
  <c r="AB9" i="66"/>
  <c r="Y9" i="66"/>
  <c r="X9" i="66"/>
  <c r="P9" i="66"/>
  <c r="O9" i="66"/>
  <c r="Q9" i="66" s="1"/>
  <c r="M9" i="66"/>
  <c r="H9" i="66"/>
  <c r="C9" i="66"/>
  <c r="AB8" i="66"/>
  <c r="AD8" i="66" s="1"/>
  <c r="J8" i="66" s="1"/>
  <c r="Y8" i="66"/>
  <c r="X8" i="66"/>
  <c r="P8" i="66"/>
  <c r="O8" i="66"/>
  <c r="Q8" i="66" s="1"/>
  <c r="M8" i="66"/>
  <c r="H8" i="66"/>
  <c r="C8" i="66"/>
  <c r="AB7" i="66"/>
  <c r="AD7" i="66" s="1"/>
  <c r="J7" i="66" s="1"/>
  <c r="Y7" i="66"/>
  <c r="X7" i="66"/>
  <c r="P7" i="66"/>
  <c r="O7" i="66"/>
  <c r="Q7" i="66" s="1"/>
  <c r="M7" i="66"/>
  <c r="H7" i="66"/>
  <c r="C7" i="66"/>
  <c r="AB6" i="66"/>
  <c r="AD6" i="66" s="1"/>
  <c r="Y6" i="66"/>
  <c r="X6" i="66"/>
  <c r="P6" i="66"/>
  <c r="O6" i="66"/>
  <c r="M6" i="66"/>
  <c r="H6" i="66"/>
  <c r="C6" i="66"/>
  <c r="AB5" i="66"/>
  <c r="AD5" i="66" s="1"/>
  <c r="J5" i="66" s="1"/>
  <c r="Y5" i="66"/>
  <c r="X5" i="66"/>
  <c r="P5" i="66"/>
  <c r="Q5" i="66" s="1"/>
  <c r="O5" i="66"/>
  <c r="M5" i="66"/>
  <c r="H5" i="66"/>
  <c r="C5" i="66"/>
  <c r="AB4" i="66"/>
  <c r="AD4" i="66" s="1"/>
  <c r="J4" i="66" s="1"/>
  <c r="Y4" i="66"/>
  <c r="X4" i="66"/>
  <c r="P4" i="66"/>
  <c r="O4" i="66"/>
  <c r="M4" i="66"/>
  <c r="H4" i="66"/>
  <c r="C4" i="66"/>
  <c r="AG3" i="66"/>
  <c r="AF3" i="66"/>
  <c r="W3" i="66"/>
  <c r="X3" i="66" s="1"/>
  <c r="V3" i="66"/>
  <c r="U3" i="66"/>
  <c r="T3" i="66"/>
  <c r="O3" i="66"/>
  <c r="G3" i="66"/>
  <c r="F3" i="66"/>
  <c r="D3" i="66"/>
  <c r="A2" i="66"/>
  <c r="A1" i="66"/>
  <c r="AB31" i="65"/>
  <c r="AD31" i="65" s="1"/>
  <c r="J31" i="65" s="1"/>
  <c r="Y31" i="65"/>
  <c r="X31" i="65"/>
  <c r="P31" i="65"/>
  <c r="Q31" i="65" s="1"/>
  <c r="O31" i="65"/>
  <c r="M31" i="65"/>
  <c r="H31" i="65"/>
  <c r="C31" i="65"/>
  <c r="AB30" i="65"/>
  <c r="AD30" i="65" s="1"/>
  <c r="J30" i="65" s="1"/>
  <c r="Y30" i="65"/>
  <c r="X30" i="65"/>
  <c r="P30" i="65"/>
  <c r="O30" i="65"/>
  <c r="M30" i="65"/>
  <c r="H30" i="65"/>
  <c r="C30" i="65"/>
  <c r="AB29" i="65"/>
  <c r="AD29" i="65" s="1"/>
  <c r="J29" i="65" s="1"/>
  <c r="Y29" i="65"/>
  <c r="X29" i="65"/>
  <c r="P29" i="65"/>
  <c r="O29" i="65"/>
  <c r="M29" i="65"/>
  <c r="H29" i="65"/>
  <c r="C29" i="65"/>
  <c r="AB28" i="65"/>
  <c r="AD28" i="65" s="1"/>
  <c r="J28" i="65" s="1"/>
  <c r="Y28" i="65"/>
  <c r="X28" i="65"/>
  <c r="P28" i="65"/>
  <c r="O28" i="65"/>
  <c r="M28" i="65"/>
  <c r="H28" i="65"/>
  <c r="C28" i="65"/>
  <c r="AB27" i="65"/>
  <c r="AD27" i="65" s="1"/>
  <c r="J27" i="65" s="1"/>
  <c r="I27" i="65" s="1"/>
  <c r="Y27" i="65"/>
  <c r="X27" i="65"/>
  <c r="P27" i="65"/>
  <c r="O27" i="65"/>
  <c r="Q27" i="65" s="1"/>
  <c r="M27" i="65"/>
  <c r="H27" i="65"/>
  <c r="C27" i="65"/>
  <c r="AB26" i="65"/>
  <c r="AD26" i="65" s="1"/>
  <c r="J26" i="65" s="1"/>
  <c r="K26" i="65" s="1"/>
  <c r="Y26" i="65"/>
  <c r="X26" i="65"/>
  <c r="P26" i="65"/>
  <c r="O26" i="65"/>
  <c r="Q26" i="65" s="1"/>
  <c r="M26" i="65"/>
  <c r="I26" i="65"/>
  <c r="H26" i="65"/>
  <c r="C26" i="65"/>
  <c r="AB25" i="65"/>
  <c r="AD25" i="65" s="1"/>
  <c r="J25" i="65" s="1"/>
  <c r="Y25" i="65"/>
  <c r="X25" i="65"/>
  <c r="P25" i="65"/>
  <c r="O25" i="65"/>
  <c r="M25" i="65"/>
  <c r="H25" i="65"/>
  <c r="C25" i="65"/>
  <c r="AB24" i="65"/>
  <c r="AD24" i="65" s="1"/>
  <c r="J24" i="65" s="1"/>
  <c r="Y24" i="65"/>
  <c r="X24" i="65"/>
  <c r="P24" i="65"/>
  <c r="O24" i="65"/>
  <c r="Q24" i="65" s="1"/>
  <c r="M24" i="65"/>
  <c r="H24" i="65"/>
  <c r="C24" i="65"/>
  <c r="AD23" i="65"/>
  <c r="J23" i="65" s="1"/>
  <c r="AB23" i="65"/>
  <c r="Y23" i="65"/>
  <c r="X23" i="65"/>
  <c r="P23" i="65"/>
  <c r="Q23" i="65" s="1"/>
  <c r="O23" i="65"/>
  <c r="M23" i="65"/>
  <c r="H23" i="65"/>
  <c r="C23" i="65"/>
  <c r="AB22" i="65"/>
  <c r="AD22" i="65" s="1"/>
  <c r="J22" i="65" s="1"/>
  <c r="Y22" i="65"/>
  <c r="X22" i="65"/>
  <c r="P22" i="65"/>
  <c r="O22" i="65"/>
  <c r="M22" i="65"/>
  <c r="H22" i="65"/>
  <c r="C22" i="65"/>
  <c r="AB21" i="65"/>
  <c r="AD21" i="65" s="1"/>
  <c r="J21" i="65" s="1"/>
  <c r="Y21" i="65"/>
  <c r="X21" i="65"/>
  <c r="P21" i="65"/>
  <c r="O21" i="65"/>
  <c r="M21" i="65"/>
  <c r="H21" i="65"/>
  <c r="C21" i="65"/>
  <c r="AB20" i="65"/>
  <c r="AD20" i="65" s="1"/>
  <c r="J20" i="65" s="1"/>
  <c r="Y20" i="65"/>
  <c r="X20" i="65"/>
  <c r="P20" i="65"/>
  <c r="Q20" i="65" s="1"/>
  <c r="O20" i="65"/>
  <c r="M20" i="65"/>
  <c r="H20" i="65"/>
  <c r="C20" i="65"/>
  <c r="AB19" i="65"/>
  <c r="AD19" i="65" s="1"/>
  <c r="J19" i="65" s="1"/>
  <c r="Y19" i="65"/>
  <c r="X19" i="65"/>
  <c r="P19" i="65"/>
  <c r="O19" i="65"/>
  <c r="Q19" i="65" s="1"/>
  <c r="M19" i="65"/>
  <c r="H19" i="65"/>
  <c r="C19" i="65"/>
  <c r="AB18" i="65"/>
  <c r="AD18" i="65" s="1"/>
  <c r="J18" i="65" s="1"/>
  <c r="K18" i="65" s="1"/>
  <c r="Y18" i="65"/>
  <c r="X18" i="65"/>
  <c r="P18" i="65"/>
  <c r="O18" i="65"/>
  <c r="Q18" i="65" s="1"/>
  <c r="M18" i="65"/>
  <c r="H18" i="65"/>
  <c r="C18" i="65"/>
  <c r="AB17" i="65"/>
  <c r="AD17" i="65" s="1"/>
  <c r="J17" i="65" s="1"/>
  <c r="Y17" i="65"/>
  <c r="X17" i="65"/>
  <c r="P17" i="65"/>
  <c r="O17" i="65"/>
  <c r="M17" i="65"/>
  <c r="H17" i="65"/>
  <c r="C17" i="65"/>
  <c r="AB16" i="65"/>
  <c r="AD16" i="65" s="1"/>
  <c r="J16" i="65" s="1"/>
  <c r="I16" i="65" s="1"/>
  <c r="Y16" i="65"/>
  <c r="X16" i="65"/>
  <c r="P16" i="65"/>
  <c r="O16" i="65"/>
  <c r="M16" i="65"/>
  <c r="H16" i="65"/>
  <c r="C16" i="65"/>
  <c r="AB15" i="65"/>
  <c r="AD15" i="65" s="1"/>
  <c r="J15" i="65" s="1"/>
  <c r="Y15" i="65"/>
  <c r="X15" i="65"/>
  <c r="P15" i="65"/>
  <c r="O15" i="65"/>
  <c r="Q15" i="65" s="1"/>
  <c r="M15" i="65"/>
  <c r="H15" i="65"/>
  <c r="C15" i="65"/>
  <c r="AB14" i="65"/>
  <c r="AD14" i="65" s="1"/>
  <c r="J14" i="65" s="1"/>
  <c r="Y14" i="65"/>
  <c r="X14" i="65"/>
  <c r="P14" i="65"/>
  <c r="O14" i="65"/>
  <c r="Q14" i="65" s="1"/>
  <c r="M14" i="65"/>
  <c r="H14" i="65"/>
  <c r="C14" i="65"/>
  <c r="AB13" i="65"/>
  <c r="AD13" i="65" s="1"/>
  <c r="J13" i="65" s="1"/>
  <c r="Y13" i="65"/>
  <c r="X13" i="65"/>
  <c r="P13" i="65"/>
  <c r="O13" i="65"/>
  <c r="Q13" i="65" s="1"/>
  <c r="M13" i="65"/>
  <c r="H13" i="65"/>
  <c r="C13" i="65"/>
  <c r="AB12" i="65"/>
  <c r="AD12" i="65" s="1"/>
  <c r="J12" i="65" s="1"/>
  <c r="Y12" i="65"/>
  <c r="X12" i="65"/>
  <c r="P12" i="65"/>
  <c r="O12" i="65"/>
  <c r="M12" i="65"/>
  <c r="H12" i="65"/>
  <c r="C12" i="65"/>
  <c r="AD11" i="65"/>
  <c r="J11" i="65" s="1"/>
  <c r="I11" i="65" s="1"/>
  <c r="AB11" i="65"/>
  <c r="Y11" i="65"/>
  <c r="X11" i="65"/>
  <c r="P11" i="65"/>
  <c r="O11" i="65"/>
  <c r="Q11" i="65" s="1"/>
  <c r="M11" i="65"/>
  <c r="H11" i="65"/>
  <c r="C11" i="65"/>
  <c r="AB10" i="65"/>
  <c r="AD10" i="65" s="1"/>
  <c r="J10" i="65" s="1"/>
  <c r="K10" i="65" s="1"/>
  <c r="Y10" i="65"/>
  <c r="X10" i="65"/>
  <c r="P10" i="65"/>
  <c r="O10" i="65"/>
  <c r="Q10" i="65" s="1"/>
  <c r="M10" i="65"/>
  <c r="I10" i="65"/>
  <c r="H10" i="65"/>
  <c r="C10" i="65"/>
  <c r="AB9" i="65"/>
  <c r="AD9" i="65" s="1"/>
  <c r="J9" i="65" s="1"/>
  <c r="Y9" i="65"/>
  <c r="X9" i="65"/>
  <c r="P9" i="65"/>
  <c r="O9" i="65"/>
  <c r="M9" i="65"/>
  <c r="H9" i="65"/>
  <c r="C9" i="65"/>
  <c r="AB8" i="65"/>
  <c r="AD8" i="65" s="1"/>
  <c r="J8" i="65" s="1"/>
  <c r="I8" i="65" s="1"/>
  <c r="Y8" i="65"/>
  <c r="X8" i="65"/>
  <c r="P8" i="65"/>
  <c r="O8" i="65"/>
  <c r="Q8" i="65" s="1"/>
  <c r="M8" i="65"/>
  <c r="H8" i="65"/>
  <c r="C8" i="65"/>
  <c r="AB7" i="65"/>
  <c r="AD7" i="65" s="1"/>
  <c r="J7" i="65" s="1"/>
  <c r="Y7" i="65"/>
  <c r="X7" i="65"/>
  <c r="Q7" i="65"/>
  <c r="P7" i="65"/>
  <c r="O7" i="65"/>
  <c r="M7" i="65"/>
  <c r="H7" i="65"/>
  <c r="C7" i="65"/>
  <c r="AB6" i="65"/>
  <c r="AD6" i="65" s="1"/>
  <c r="J6" i="65" s="1"/>
  <c r="Y6" i="65"/>
  <c r="X6" i="65"/>
  <c r="P6" i="65"/>
  <c r="O6" i="65"/>
  <c r="Q6" i="65" s="1"/>
  <c r="M6" i="65"/>
  <c r="H6" i="65"/>
  <c r="C6" i="65"/>
  <c r="AB5" i="65"/>
  <c r="AD5" i="65" s="1"/>
  <c r="Y5" i="65"/>
  <c r="X5" i="65"/>
  <c r="P5" i="65"/>
  <c r="O5" i="65"/>
  <c r="Q5" i="65" s="1"/>
  <c r="M5" i="65"/>
  <c r="J5" i="65"/>
  <c r="H5" i="65"/>
  <c r="C5" i="65"/>
  <c r="AB4" i="65"/>
  <c r="AD4" i="65" s="1"/>
  <c r="Y4" i="65"/>
  <c r="X4" i="65"/>
  <c r="P4" i="65"/>
  <c r="O4" i="65"/>
  <c r="M4" i="65"/>
  <c r="H4" i="65"/>
  <c r="C4" i="65"/>
  <c r="AG3" i="65"/>
  <c r="AF3" i="65"/>
  <c r="W3" i="65"/>
  <c r="V3" i="65"/>
  <c r="U3" i="65"/>
  <c r="T3" i="65"/>
  <c r="O3" i="65"/>
  <c r="G3" i="65"/>
  <c r="F3" i="65"/>
  <c r="H3" i="65" s="1"/>
  <c r="A2" i="65"/>
  <c r="A1" i="65"/>
  <c r="AB31" i="64"/>
  <c r="AD31" i="64" s="1"/>
  <c r="J31" i="64" s="1"/>
  <c r="Y31" i="64"/>
  <c r="X31" i="64"/>
  <c r="P31" i="64"/>
  <c r="O31" i="64"/>
  <c r="Q31" i="64" s="1"/>
  <c r="M31" i="64"/>
  <c r="H31" i="64"/>
  <c r="C31" i="64"/>
  <c r="AB30" i="64"/>
  <c r="AD30" i="64" s="1"/>
  <c r="J30" i="64" s="1"/>
  <c r="Y30" i="64"/>
  <c r="X30" i="64"/>
  <c r="P30" i="64"/>
  <c r="O30" i="64"/>
  <c r="Q30" i="64" s="1"/>
  <c r="M30" i="64"/>
  <c r="H30" i="64"/>
  <c r="C30" i="64"/>
  <c r="AB29" i="64"/>
  <c r="AD29" i="64" s="1"/>
  <c r="J29" i="64" s="1"/>
  <c r="Y29" i="64"/>
  <c r="X29" i="64"/>
  <c r="P29" i="64"/>
  <c r="O29" i="64"/>
  <c r="Q29" i="64" s="1"/>
  <c r="M29" i="64"/>
  <c r="H29" i="64"/>
  <c r="C29" i="64"/>
  <c r="AB28" i="64"/>
  <c r="AD28" i="64" s="1"/>
  <c r="J28" i="64" s="1"/>
  <c r="K28" i="64" s="1"/>
  <c r="Y28" i="64"/>
  <c r="X28" i="64"/>
  <c r="P28" i="64"/>
  <c r="O28" i="64"/>
  <c r="Q28" i="64" s="1"/>
  <c r="M28" i="64"/>
  <c r="I28" i="64"/>
  <c r="H28" i="64"/>
  <c r="C28" i="64"/>
  <c r="AB27" i="64"/>
  <c r="AD27" i="64" s="1"/>
  <c r="J27" i="64" s="1"/>
  <c r="Y27" i="64"/>
  <c r="X27" i="64"/>
  <c r="P27" i="64"/>
  <c r="O27" i="64"/>
  <c r="M27" i="64"/>
  <c r="H27" i="64"/>
  <c r="C27" i="64"/>
  <c r="AB26" i="64"/>
  <c r="AD26" i="64" s="1"/>
  <c r="J26" i="64" s="1"/>
  <c r="Y26" i="64"/>
  <c r="X26" i="64"/>
  <c r="P26" i="64"/>
  <c r="O26" i="64"/>
  <c r="M26" i="64"/>
  <c r="H26" i="64"/>
  <c r="C26" i="64"/>
  <c r="AB25" i="64"/>
  <c r="AD25" i="64" s="1"/>
  <c r="J25" i="64" s="1"/>
  <c r="Y25" i="64"/>
  <c r="X25" i="64"/>
  <c r="P25" i="64"/>
  <c r="O25" i="64"/>
  <c r="Q25" i="64" s="1"/>
  <c r="M25" i="64"/>
  <c r="H25" i="64"/>
  <c r="C25" i="64"/>
  <c r="AB24" i="64"/>
  <c r="AD24" i="64" s="1"/>
  <c r="J24" i="64" s="1"/>
  <c r="Y24" i="64"/>
  <c r="X24" i="64"/>
  <c r="P24" i="64"/>
  <c r="O24" i="64"/>
  <c r="Q24" i="64" s="1"/>
  <c r="M24" i="64"/>
  <c r="H24" i="64"/>
  <c r="C24" i="64"/>
  <c r="AB23" i="64"/>
  <c r="AD23" i="64" s="1"/>
  <c r="J23" i="64" s="1"/>
  <c r="K23" i="64" s="1"/>
  <c r="Y23" i="64"/>
  <c r="X23" i="64"/>
  <c r="P23" i="64"/>
  <c r="O23" i="64"/>
  <c r="Q23" i="64" s="1"/>
  <c r="M23" i="64"/>
  <c r="H23" i="64"/>
  <c r="C23" i="64"/>
  <c r="AB22" i="64"/>
  <c r="AD22" i="64" s="1"/>
  <c r="J22" i="64" s="1"/>
  <c r="Y22" i="64"/>
  <c r="X22" i="64"/>
  <c r="P22" i="64"/>
  <c r="Q22" i="64" s="1"/>
  <c r="O22" i="64"/>
  <c r="M22" i="64"/>
  <c r="H22" i="64"/>
  <c r="C22" i="64"/>
  <c r="AD21" i="64"/>
  <c r="J21" i="64" s="1"/>
  <c r="AB21" i="64"/>
  <c r="Y21" i="64"/>
  <c r="X21" i="64"/>
  <c r="P21" i="64"/>
  <c r="O21" i="64"/>
  <c r="Q21" i="64" s="1"/>
  <c r="M21" i="64"/>
  <c r="H21" i="64"/>
  <c r="C21" i="64"/>
  <c r="AB20" i="64"/>
  <c r="AD20" i="64" s="1"/>
  <c r="J20" i="64" s="1"/>
  <c r="Y20" i="64"/>
  <c r="X20" i="64"/>
  <c r="P20" i="64"/>
  <c r="O20" i="64"/>
  <c r="Q20" i="64" s="1"/>
  <c r="M20" i="64"/>
  <c r="H20" i="64"/>
  <c r="C20" i="64"/>
  <c r="AB19" i="64"/>
  <c r="AD19" i="64" s="1"/>
  <c r="J19" i="64" s="1"/>
  <c r="Y19" i="64"/>
  <c r="X19" i="64"/>
  <c r="P19" i="64"/>
  <c r="O19" i="64"/>
  <c r="Q19" i="64" s="1"/>
  <c r="M19" i="64"/>
  <c r="H19" i="64"/>
  <c r="C19" i="64"/>
  <c r="AB18" i="64"/>
  <c r="AD18" i="64" s="1"/>
  <c r="J18" i="64" s="1"/>
  <c r="I18" i="64" s="1"/>
  <c r="Y18" i="64"/>
  <c r="X18" i="64"/>
  <c r="P18" i="64"/>
  <c r="O18" i="64"/>
  <c r="M18" i="64"/>
  <c r="H18" i="64"/>
  <c r="C18" i="64"/>
  <c r="AD17" i="64"/>
  <c r="J17" i="64" s="1"/>
  <c r="I17" i="64" s="1"/>
  <c r="AB17" i="64"/>
  <c r="Y17" i="64"/>
  <c r="X17" i="64"/>
  <c r="P17" i="64"/>
  <c r="Q17" i="64" s="1"/>
  <c r="O17" i="64"/>
  <c r="M17" i="64"/>
  <c r="K17" i="64"/>
  <c r="H17" i="64"/>
  <c r="C17" i="64"/>
  <c r="AB16" i="64"/>
  <c r="AD16" i="64" s="1"/>
  <c r="J16" i="64" s="1"/>
  <c r="Y16" i="64"/>
  <c r="X16" i="64"/>
  <c r="P16" i="64"/>
  <c r="O16" i="64"/>
  <c r="Q16" i="64" s="1"/>
  <c r="M16" i="64"/>
  <c r="H16" i="64"/>
  <c r="C16" i="64"/>
  <c r="AB15" i="64"/>
  <c r="AD15" i="64" s="1"/>
  <c r="J15" i="64" s="1"/>
  <c r="Y15" i="64"/>
  <c r="X15" i="64"/>
  <c r="P15" i="64"/>
  <c r="O15" i="64"/>
  <c r="M15" i="64"/>
  <c r="H15" i="64"/>
  <c r="C15" i="64"/>
  <c r="AB14" i="64"/>
  <c r="AD14" i="64" s="1"/>
  <c r="J14" i="64" s="1"/>
  <c r="Y14" i="64"/>
  <c r="X14" i="64"/>
  <c r="P14" i="64"/>
  <c r="Q14" i="64" s="1"/>
  <c r="O14" i="64"/>
  <c r="M14" i="64"/>
  <c r="H14" i="64"/>
  <c r="C14" i="64"/>
  <c r="AD13" i="64"/>
  <c r="J13" i="64" s="1"/>
  <c r="I13" i="64" s="1"/>
  <c r="AB13" i="64"/>
  <c r="Y13" i="64"/>
  <c r="X13" i="64"/>
  <c r="P13" i="64"/>
  <c r="O13" i="64"/>
  <c r="Q13" i="64" s="1"/>
  <c r="M13" i="64"/>
  <c r="H13" i="64"/>
  <c r="C13" i="64"/>
  <c r="AB12" i="64"/>
  <c r="AD12" i="64" s="1"/>
  <c r="J12" i="64" s="1"/>
  <c r="Y12" i="64"/>
  <c r="X12" i="64"/>
  <c r="P12" i="64"/>
  <c r="O12" i="64"/>
  <c r="Q12" i="64" s="1"/>
  <c r="M12" i="64"/>
  <c r="H12" i="64"/>
  <c r="C12" i="64"/>
  <c r="AB11" i="64"/>
  <c r="AD11" i="64" s="1"/>
  <c r="J11" i="64" s="1"/>
  <c r="K11" i="64" s="1"/>
  <c r="Y11" i="64"/>
  <c r="X11" i="64"/>
  <c r="P11" i="64"/>
  <c r="O11" i="64"/>
  <c r="M11" i="64"/>
  <c r="I11" i="64"/>
  <c r="H11" i="64"/>
  <c r="C11" i="64"/>
  <c r="AB10" i="64"/>
  <c r="AD10" i="64" s="1"/>
  <c r="J10" i="64" s="1"/>
  <c r="I10" i="64" s="1"/>
  <c r="Y10" i="64"/>
  <c r="X10" i="64"/>
  <c r="P10" i="64"/>
  <c r="O10" i="64"/>
  <c r="Q10" i="64" s="1"/>
  <c r="M10" i="64"/>
  <c r="H10" i="64"/>
  <c r="C10" i="64"/>
  <c r="AD9" i="64"/>
  <c r="J9" i="64" s="1"/>
  <c r="I9" i="64" s="1"/>
  <c r="AB9" i="64"/>
  <c r="Y9" i="64"/>
  <c r="X9" i="64"/>
  <c r="P9" i="64"/>
  <c r="O9" i="64"/>
  <c r="Q9" i="64" s="1"/>
  <c r="M9" i="64"/>
  <c r="K9" i="64"/>
  <c r="H9" i="64"/>
  <c r="C9" i="64"/>
  <c r="AB8" i="64"/>
  <c r="AD8" i="64" s="1"/>
  <c r="J8" i="64" s="1"/>
  <c r="Y8" i="64"/>
  <c r="X8" i="64"/>
  <c r="P8" i="64"/>
  <c r="O8" i="64"/>
  <c r="Q8" i="64" s="1"/>
  <c r="M8" i="64"/>
  <c r="H8" i="64"/>
  <c r="C8" i="64"/>
  <c r="AB7" i="64"/>
  <c r="AD7" i="64" s="1"/>
  <c r="J7" i="64" s="1"/>
  <c r="Y7" i="64"/>
  <c r="X7" i="64"/>
  <c r="P7" i="64"/>
  <c r="O7" i="64"/>
  <c r="Q7" i="64" s="1"/>
  <c r="M7" i="64"/>
  <c r="H7" i="64"/>
  <c r="C7" i="64"/>
  <c r="AB6" i="64"/>
  <c r="AD6" i="64" s="1"/>
  <c r="J6" i="64" s="1"/>
  <c r="Y6" i="64"/>
  <c r="X6" i="64"/>
  <c r="P6" i="64"/>
  <c r="O6" i="64"/>
  <c r="M6" i="64"/>
  <c r="H6" i="64"/>
  <c r="C6" i="64"/>
  <c r="AD5" i="64"/>
  <c r="J5" i="64" s="1"/>
  <c r="I5" i="64" s="1"/>
  <c r="AB5" i="64"/>
  <c r="Y5" i="64"/>
  <c r="X5" i="64"/>
  <c r="P5" i="64"/>
  <c r="O5" i="64"/>
  <c r="Q5" i="64" s="1"/>
  <c r="M5" i="64"/>
  <c r="H5" i="64"/>
  <c r="C5" i="64"/>
  <c r="AB4" i="64"/>
  <c r="AD4" i="64" s="1"/>
  <c r="Y4" i="64"/>
  <c r="X4" i="64"/>
  <c r="P4" i="64"/>
  <c r="O4" i="64"/>
  <c r="M4" i="64"/>
  <c r="H4" i="64"/>
  <c r="C4" i="64"/>
  <c r="AG3" i="64"/>
  <c r="AF3" i="64"/>
  <c r="W3" i="64"/>
  <c r="V3" i="64"/>
  <c r="U3" i="64"/>
  <c r="T3" i="64"/>
  <c r="O3" i="64"/>
  <c r="G3" i="64"/>
  <c r="H3" i="64" s="1"/>
  <c r="F3" i="64"/>
  <c r="A2" i="64"/>
  <c r="A1" i="64"/>
  <c r="AB31" i="63"/>
  <c r="AD31" i="63" s="1"/>
  <c r="J31" i="63" s="1"/>
  <c r="Y31" i="63"/>
  <c r="X31" i="63"/>
  <c r="P31" i="63"/>
  <c r="O31" i="63"/>
  <c r="M31" i="63"/>
  <c r="H31" i="63"/>
  <c r="C31" i="63"/>
  <c r="AB30" i="63"/>
  <c r="AD30" i="63" s="1"/>
  <c r="Y30" i="63"/>
  <c r="X30" i="63"/>
  <c r="P30" i="63"/>
  <c r="O30" i="63"/>
  <c r="M30" i="63"/>
  <c r="J30" i="63"/>
  <c r="K30" i="63" s="1"/>
  <c r="H30" i="63"/>
  <c r="C30" i="63"/>
  <c r="AB29" i="63"/>
  <c r="AD29" i="63" s="1"/>
  <c r="J29" i="63" s="1"/>
  <c r="K29" i="63" s="1"/>
  <c r="Y29" i="63"/>
  <c r="X29" i="63"/>
  <c r="P29" i="63"/>
  <c r="O29" i="63"/>
  <c r="Q29" i="63" s="1"/>
  <c r="M29" i="63"/>
  <c r="H29" i="63"/>
  <c r="C29" i="63"/>
  <c r="AB28" i="63"/>
  <c r="AD28" i="63" s="1"/>
  <c r="J28" i="63" s="1"/>
  <c r="I28" i="63" s="1"/>
  <c r="Y28" i="63"/>
  <c r="X28" i="63"/>
  <c r="P28" i="63"/>
  <c r="Q28" i="63" s="1"/>
  <c r="O28" i="63"/>
  <c r="M28" i="63"/>
  <c r="H28" i="63"/>
  <c r="C28" i="63"/>
  <c r="AB27" i="63"/>
  <c r="AD27" i="63" s="1"/>
  <c r="J27" i="63" s="1"/>
  <c r="Y27" i="63"/>
  <c r="X27" i="63"/>
  <c r="P27" i="63"/>
  <c r="O27" i="63"/>
  <c r="Q27" i="63" s="1"/>
  <c r="M27" i="63"/>
  <c r="H27" i="63"/>
  <c r="C27" i="63"/>
  <c r="AB26" i="63"/>
  <c r="AD26" i="63" s="1"/>
  <c r="J26" i="63" s="1"/>
  <c r="Y26" i="63"/>
  <c r="X26" i="63"/>
  <c r="P26" i="63"/>
  <c r="O26" i="63"/>
  <c r="M26" i="63"/>
  <c r="H26" i="63"/>
  <c r="C26" i="63"/>
  <c r="AB25" i="63"/>
  <c r="AD25" i="63" s="1"/>
  <c r="J25" i="63" s="1"/>
  <c r="Y25" i="63"/>
  <c r="X25" i="63"/>
  <c r="P25" i="63"/>
  <c r="O25" i="63"/>
  <c r="M25" i="63"/>
  <c r="H25" i="63"/>
  <c r="C25" i="63"/>
  <c r="AB24" i="63"/>
  <c r="AD24" i="63" s="1"/>
  <c r="Y24" i="63"/>
  <c r="X24" i="63"/>
  <c r="P24" i="63"/>
  <c r="Q24" i="63" s="1"/>
  <c r="O24" i="63"/>
  <c r="M24" i="63"/>
  <c r="J24" i="63"/>
  <c r="H24" i="63"/>
  <c r="C24" i="63"/>
  <c r="AB23" i="63"/>
  <c r="AD23" i="63" s="1"/>
  <c r="J23" i="63" s="1"/>
  <c r="Y23" i="63"/>
  <c r="X23" i="63"/>
  <c r="P23" i="63"/>
  <c r="O23" i="63"/>
  <c r="Q23" i="63" s="1"/>
  <c r="M23" i="63"/>
  <c r="H23" i="63"/>
  <c r="C23" i="63"/>
  <c r="AD22" i="63"/>
  <c r="J22" i="63" s="1"/>
  <c r="I22" i="63" s="1"/>
  <c r="AB22" i="63"/>
  <c r="Y22" i="63"/>
  <c r="X22" i="63"/>
  <c r="P22" i="63"/>
  <c r="O22" i="63"/>
  <c r="Q22" i="63" s="1"/>
  <c r="M22" i="63"/>
  <c r="H22" i="63"/>
  <c r="C22" i="63"/>
  <c r="AB21" i="63"/>
  <c r="AD21" i="63" s="1"/>
  <c r="J21" i="63" s="1"/>
  <c r="Y21" i="63"/>
  <c r="X21" i="63"/>
  <c r="P21" i="63"/>
  <c r="Q21" i="63" s="1"/>
  <c r="O21" i="63"/>
  <c r="M21" i="63"/>
  <c r="H21" i="63"/>
  <c r="C21" i="63"/>
  <c r="AB20" i="63"/>
  <c r="AD20" i="63" s="1"/>
  <c r="J20" i="63" s="1"/>
  <c r="Y20" i="63"/>
  <c r="X20" i="63"/>
  <c r="P20" i="63"/>
  <c r="O20" i="63"/>
  <c r="M20" i="63"/>
  <c r="H20" i="63"/>
  <c r="C20" i="63"/>
  <c r="AB19" i="63"/>
  <c r="AD19" i="63" s="1"/>
  <c r="J19" i="63" s="1"/>
  <c r="Y19" i="63"/>
  <c r="X19" i="63"/>
  <c r="P19" i="63"/>
  <c r="O19" i="63"/>
  <c r="Q19" i="63" s="1"/>
  <c r="M19" i="63"/>
  <c r="H19" i="63"/>
  <c r="C19" i="63"/>
  <c r="AB18" i="63"/>
  <c r="AD18" i="63" s="1"/>
  <c r="J18" i="63" s="1"/>
  <c r="K18" i="63" s="1"/>
  <c r="Y18" i="63"/>
  <c r="X18" i="63"/>
  <c r="P18" i="63"/>
  <c r="O18" i="63"/>
  <c r="Q18" i="63" s="1"/>
  <c r="M18" i="63"/>
  <c r="H18" i="63"/>
  <c r="C18" i="63"/>
  <c r="AD17" i="63"/>
  <c r="J17" i="63" s="1"/>
  <c r="AB17" i="63"/>
  <c r="Y17" i="63"/>
  <c r="X17" i="63"/>
  <c r="P17" i="63"/>
  <c r="O17" i="63"/>
  <c r="Q17" i="63" s="1"/>
  <c r="M17" i="63"/>
  <c r="H17" i="63"/>
  <c r="C17" i="63"/>
  <c r="AB16" i="63"/>
  <c r="AD16" i="63" s="1"/>
  <c r="J16" i="63" s="1"/>
  <c r="Y16" i="63"/>
  <c r="X16" i="63"/>
  <c r="P16" i="63"/>
  <c r="Q16" i="63" s="1"/>
  <c r="O16" i="63"/>
  <c r="M16" i="63"/>
  <c r="H16" i="63"/>
  <c r="C16" i="63"/>
  <c r="AD15" i="63"/>
  <c r="J15" i="63" s="1"/>
  <c r="I15" i="63" s="1"/>
  <c r="AB15" i="63"/>
  <c r="Y15" i="63"/>
  <c r="X15" i="63"/>
  <c r="P15" i="63"/>
  <c r="O15" i="63"/>
  <c r="M15" i="63"/>
  <c r="H15" i="63"/>
  <c r="C15" i="63"/>
  <c r="AB14" i="63"/>
  <c r="AD14" i="63" s="1"/>
  <c r="J14" i="63" s="1"/>
  <c r="K14" i="63" s="1"/>
  <c r="Y14" i="63"/>
  <c r="X14" i="63"/>
  <c r="P14" i="63"/>
  <c r="O14" i="63"/>
  <c r="Q14" i="63" s="1"/>
  <c r="M14" i="63"/>
  <c r="H14" i="63"/>
  <c r="C14" i="63"/>
  <c r="AB13" i="63"/>
  <c r="AD13" i="63" s="1"/>
  <c r="J13" i="63" s="1"/>
  <c r="K13" i="63" s="1"/>
  <c r="Y13" i="63"/>
  <c r="X13" i="63"/>
  <c r="P13" i="63"/>
  <c r="O13" i="63"/>
  <c r="Q13" i="63" s="1"/>
  <c r="M13" i="63"/>
  <c r="H13" i="63"/>
  <c r="C13" i="63"/>
  <c r="AB12" i="63"/>
  <c r="AD12" i="63" s="1"/>
  <c r="J12" i="63" s="1"/>
  <c r="Y12" i="63"/>
  <c r="X12" i="63"/>
  <c r="P12" i="63"/>
  <c r="O12" i="63"/>
  <c r="M12" i="63"/>
  <c r="H12" i="63"/>
  <c r="C12" i="63"/>
  <c r="AB11" i="63"/>
  <c r="AD11" i="63" s="1"/>
  <c r="J11" i="63" s="1"/>
  <c r="Y11" i="63"/>
  <c r="X11" i="63"/>
  <c r="Q11" i="63"/>
  <c r="P11" i="63"/>
  <c r="O11" i="63"/>
  <c r="M11" i="63"/>
  <c r="H11" i="63"/>
  <c r="C11" i="63"/>
  <c r="AB10" i="63"/>
  <c r="AD10" i="63" s="1"/>
  <c r="J10" i="63" s="1"/>
  <c r="K10" i="63" s="1"/>
  <c r="Y10" i="63"/>
  <c r="X10" i="63"/>
  <c r="P10" i="63"/>
  <c r="O10" i="63"/>
  <c r="M10" i="63"/>
  <c r="I10" i="63"/>
  <c r="H10" i="63"/>
  <c r="C10" i="63"/>
  <c r="AB9" i="63"/>
  <c r="AD9" i="63" s="1"/>
  <c r="J9" i="63" s="1"/>
  <c r="I9" i="63" s="1"/>
  <c r="Y9" i="63"/>
  <c r="X9" i="63"/>
  <c r="P9" i="63"/>
  <c r="O9" i="63"/>
  <c r="Q9" i="63" s="1"/>
  <c r="M9" i="63"/>
  <c r="H9" i="63"/>
  <c r="C9" i="63"/>
  <c r="AB8" i="63"/>
  <c r="AD8" i="63" s="1"/>
  <c r="J8" i="63" s="1"/>
  <c r="Y8" i="63"/>
  <c r="X8" i="63"/>
  <c r="P8" i="63"/>
  <c r="Q8" i="63" s="1"/>
  <c r="O8" i="63"/>
  <c r="M8" i="63"/>
  <c r="H8" i="63"/>
  <c r="C8" i="63"/>
  <c r="AD7" i="63"/>
  <c r="J7" i="63" s="1"/>
  <c r="I7" i="63" s="1"/>
  <c r="AB7" i="63"/>
  <c r="Y7" i="63"/>
  <c r="X7" i="63"/>
  <c r="P7" i="63"/>
  <c r="O7" i="63"/>
  <c r="Q7" i="63" s="1"/>
  <c r="M7" i="63"/>
  <c r="H7" i="63"/>
  <c r="C7" i="63"/>
  <c r="AB6" i="63"/>
  <c r="AD6" i="63" s="1"/>
  <c r="J6" i="63" s="1"/>
  <c r="Y6" i="63"/>
  <c r="X6" i="63"/>
  <c r="P6" i="63"/>
  <c r="O6" i="63"/>
  <c r="Q6" i="63" s="1"/>
  <c r="M6" i="63"/>
  <c r="H6" i="63"/>
  <c r="C6" i="63"/>
  <c r="AB5" i="63"/>
  <c r="AD5" i="63" s="1"/>
  <c r="J5" i="63" s="1"/>
  <c r="K5" i="63" s="1"/>
  <c r="Y5" i="63"/>
  <c r="X5" i="63"/>
  <c r="P5" i="63"/>
  <c r="O5" i="63"/>
  <c r="Q5" i="63" s="1"/>
  <c r="M5" i="63"/>
  <c r="H5" i="63"/>
  <c r="C5" i="63"/>
  <c r="AB4" i="63"/>
  <c r="AD4" i="63" s="1"/>
  <c r="Y4" i="63"/>
  <c r="X4" i="63"/>
  <c r="P4" i="63"/>
  <c r="O4" i="63"/>
  <c r="M4" i="63"/>
  <c r="H4" i="63"/>
  <c r="C4" i="63"/>
  <c r="AG3" i="63"/>
  <c r="AF3" i="63"/>
  <c r="W3" i="63"/>
  <c r="V3" i="63"/>
  <c r="U3" i="63"/>
  <c r="T3" i="63"/>
  <c r="O3" i="63"/>
  <c r="G3" i="63"/>
  <c r="F3" i="63"/>
  <c r="D3" i="63"/>
  <c r="A2" i="63"/>
  <c r="A1" i="63"/>
  <c r="AD31" i="62"/>
  <c r="J31" i="62" s="1"/>
  <c r="AB31" i="62"/>
  <c r="Y31" i="62"/>
  <c r="X31" i="62"/>
  <c r="P31" i="62"/>
  <c r="O31" i="62"/>
  <c r="Q31" i="62" s="1"/>
  <c r="M31" i="62"/>
  <c r="H31" i="62"/>
  <c r="C31" i="62"/>
  <c r="AB30" i="62"/>
  <c r="AD30" i="62" s="1"/>
  <c r="J30" i="62" s="1"/>
  <c r="Y30" i="62"/>
  <c r="X30" i="62"/>
  <c r="P30" i="62"/>
  <c r="O30" i="62"/>
  <c r="Q30" i="62" s="1"/>
  <c r="M30" i="62"/>
  <c r="H30" i="62"/>
  <c r="C30" i="62"/>
  <c r="AB29" i="62"/>
  <c r="AD29" i="62" s="1"/>
  <c r="J29" i="62" s="1"/>
  <c r="K29" i="62" s="1"/>
  <c r="Y29" i="62"/>
  <c r="X29" i="62"/>
  <c r="P29" i="62"/>
  <c r="O29" i="62"/>
  <c r="Q29" i="62" s="1"/>
  <c r="M29" i="62"/>
  <c r="I29" i="62"/>
  <c r="H29" i="62"/>
  <c r="C29" i="62"/>
  <c r="AB28" i="62"/>
  <c r="AD28" i="62" s="1"/>
  <c r="J28" i="62" s="1"/>
  <c r="Y28" i="62"/>
  <c r="X28" i="62"/>
  <c r="P28" i="62"/>
  <c r="O28" i="62"/>
  <c r="Q28" i="62" s="1"/>
  <c r="M28" i="62"/>
  <c r="H28" i="62"/>
  <c r="C28" i="62"/>
  <c r="AB27" i="62"/>
  <c r="AD27" i="62" s="1"/>
  <c r="J27" i="62" s="1"/>
  <c r="Y27" i="62"/>
  <c r="X27" i="62"/>
  <c r="P27" i="62"/>
  <c r="O27" i="62"/>
  <c r="M27" i="62"/>
  <c r="H27" i="62"/>
  <c r="C27" i="62"/>
  <c r="AD26" i="62"/>
  <c r="J26" i="62" s="1"/>
  <c r="K26" i="62" s="1"/>
  <c r="AB26" i="62"/>
  <c r="Y26" i="62"/>
  <c r="X26" i="62"/>
  <c r="P26" i="62"/>
  <c r="O26" i="62"/>
  <c r="M26" i="62"/>
  <c r="I26" i="62"/>
  <c r="H26" i="62"/>
  <c r="C26" i="62"/>
  <c r="AD25" i="62"/>
  <c r="J25" i="62" s="1"/>
  <c r="I25" i="62" s="1"/>
  <c r="AB25" i="62"/>
  <c r="Y25" i="62"/>
  <c r="X25" i="62"/>
  <c r="P25" i="62"/>
  <c r="O25" i="62"/>
  <c r="Q25" i="62" s="1"/>
  <c r="M25" i="62"/>
  <c r="H25" i="62"/>
  <c r="C25" i="62"/>
  <c r="AB24" i="62"/>
  <c r="AD24" i="62" s="1"/>
  <c r="J24" i="62" s="1"/>
  <c r="I24" i="62" s="1"/>
  <c r="Y24" i="62"/>
  <c r="X24" i="62"/>
  <c r="P24" i="62"/>
  <c r="O24" i="62"/>
  <c r="M24" i="62"/>
  <c r="H24" i="62"/>
  <c r="C24" i="62"/>
  <c r="AB23" i="62"/>
  <c r="AD23" i="62" s="1"/>
  <c r="J23" i="62" s="1"/>
  <c r="Y23" i="62"/>
  <c r="X23" i="62"/>
  <c r="P23" i="62"/>
  <c r="O23" i="62"/>
  <c r="M23" i="62"/>
  <c r="H23" i="62"/>
  <c r="C23" i="62"/>
  <c r="AB22" i="62"/>
  <c r="AD22" i="62" s="1"/>
  <c r="J22" i="62" s="1"/>
  <c r="I22" i="62" s="1"/>
  <c r="Y22" i="62"/>
  <c r="X22" i="62"/>
  <c r="P22" i="62"/>
  <c r="O22" i="62"/>
  <c r="M22" i="62"/>
  <c r="H22" i="62"/>
  <c r="C22" i="62"/>
  <c r="AB21" i="62"/>
  <c r="AD21" i="62" s="1"/>
  <c r="J21" i="62" s="1"/>
  <c r="Y21" i="62"/>
  <c r="X21" i="62"/>
  <c r="P21" i="62"/>
  <c r="O21" i="62"/>
  <c r="Q21" i="62" s="1"/>
  <c r="M21" i="62"/>
  <c r="H21" i="62"/>
  <c r="C21" i="62"/>
  <c r="AB20" i="62"/>
  <c r="AD20" i="62" s="1"/>
  <c r="J20" i="62" s="1"/>
  <c r="Y20" i="62"/>
  <c r="X20" i="62"/>
  <c r="P20" i="62"/>
  <c r="O20" i="62"/>
  <c r="Q20" i="62" s="1"/>
  <c r="M20" i="62"/>
  <c r="H20" i="62"/>
  <c r="C20" i="62"/>
  <c r="AB19" i="62"/>
  <c r="AD19" i="62" s="1"/>
  <c r="J19" i="62" s="1"/>
  <c r="Y19" i="62"/>
  <c r="X19" i="62"/>
  <c r="P19" i="62"/>
  <c r="O19" i="62"/>
  <c r="M19" i="62"/>
  <c r="H19" i="62"/>
  <c r="C19" i="62"/>
  <c r="AB18" i="62"/>
  <c r="AD18" i="62" s="1"/>
  <c r="J18" i="62" s="1"/>
  <c r="Y18" i="62"/>
  <c r="X18" i="62"/>
  <c r="P18" i="62"/>
  <c r="O18" i="62"/>
  <c r="Q18" i="62" s="1"/>
  <c r="M18" i="62"/>
  <c r="H18" i="62"/>
  <c r="C18" i="62"/>
  <c r="AB17" i="62"/>
  <c r="AD17" i="62" s="1"/>
  <c r="J17" i="62" s="1"/>
  <c r="Y17" i="62"/>
  <c r="X17" i="62"/>
  <c r="P17" i="62"/>
  <c r="Q17" i="62" s="1"/>
  <c r="O17" i="62"/>
  <c r="M17" i="62"/>
  <c r="H17" i="62"/>
  <c r="C17" i="62"/>
  <c r="AB16" i="62"/>
  <c r="AD16" i="62" s="1"/>
  <c r="J16" i="62" s="1"/>
  <c r="K16" i="62" s="1"/>
  <c r="Y16" i="62"/>
  <c r="X16" i="62"/>
  <c r="P16" i="62"/>
  <c r="O16" i="62"/>
  <c r="Q16" i="62" s="1"/>
  <c r="M16" i="62"/>
  <c r="I16" i="62"/>
  <c r="H16" i="62"/>
  <c r="C16" i="62"/>
  <c r="AB15" i="62"/>
  <c r="AD15" i="62" s="1"/>
  <c r="J15" i="62" s="1"/>
  <c r="K15" i="62" s="1"/>
  <c r="Y15" i="62"/>
  <c r="X15" i="62"/>
  <c r="P15" i="62"/>
  <c r="O15" i="62"/>
  <c r="M15" i="62"/>
  <c r="I15" i="62"/>
  <c r="H15" i="62"/>
  <c r="C15" i="62"/>
  <c r="AB14" i="62"/>
  <c r="AD14" i="62" s="1"/>
  <c r="J14" i="62" s="1"/>
  <c r="Y14" i="62"/>
  <c r="X14" i="62"/>
  <c r="P14" i="62"/>
  <c r="O14" i="62"/>
  <c r="Q14" i="62" s="1"/>
  <c r="M14" i="62"/>
  <c r="H14" i="62"/>
  <c r="C14" i="62"/>
  <c r="AB13" i="62"/>
  <c r="AD13" i="62" s="1"/>
  <c r="J13" i="62" s="1"/>
  <c r="Y13" i="62"/>
  <c r="X13" i="62"/>
  <c r="P13" i="62"/>
  <c r="O13" i="62"/>
  <c r="Q13" i="62" s="1"/>
  <c r="M13" i="62"/>
  <c r="H13" i="62"/>
  <c r="C13" i="62"/>
  <c r="AB12" i="62"/>
  <c r="AD12" i="62" s="1"/>
  <c r="J12" i="62" s="1"/>
  <c r="K12" i="62" s="1"/>
  <c r="Y12" i="62"/>
  <c r="X12" i="62"/>
  <c r="P12" i="62"/>
  <c r="O12" i="62"/>
  <c r="M12" i="62"/>
  <c r="H12" i="62"/>
  <c r="C12" i="62"/>
  <c r="AB11" i="62"/>
  <c r="AD11" i="62" s="1"/>
  <c r="J11" i="62" s="1"/>
  <c r="Y11" i="62"/>
  <c r="X11" i="62"/>
  <c r="P11" i="62"/>
  <c r="O11" i="62"/>
  <c r="M11" i="62"/>
  <c r="H11" i="62"/>
  <c r="C11" i="62"/>
  <c r="AB10" i="62"/>
  <c r="AD10" i="62" s="1"/>
  <c r="J10" i="62" s="1"/>
  <c r="Y10" i="62"/>
  <c r="X10" i="62"/>
  <c r="Q10" i="62"/>
  <c r="P10" i="62"/>
  <c r="O10" i="62"/>
  <c r="M10" i="62"/>
  <c r="H10" i="62"/>
  <c r="C10" i="62"/>
  <c r="AD9" i="62"/>
  <c r="J9" i="62" s="1"/>
  <c r="AB9" i="62"/>
  <c r="Y9" i="62"/>
  <c r="X9" i="62"/>
  <c r="P9" i="62"/>
  <c r="O9" i="62"/>
  <c r="Q9" i="62" s="1"/>
  <c r="M9" i="62"/>
  <c r="H9" i="62"/>
  <c r="C9" i="62"/>
  <c r="AB8" i="62"/>
  <c r="AD8" i="62" s="1"/>
  <c r="J8" i="62" s="1"/>
  <c r="Y8" i="62"/>
  <c r="X8" i="62"/>
  <c r="P8" i="62"/>
  <c r="O8" i="62"/>
  <c r="M8" i="62"/>
  <c r="H8" i="62"/>
  <c r="C8" i="62"/>
  <c r="AB7" i="62"/>
  <c r="AD7" i="62" s="1"/>
  <c r="J7" i="62" s="1"/>
  <c r="Y7" i="62"/>
  <c r="X7" i="62"/>
  <c r="P7" i="62"/>
  <c r="O7" i="62"/>
  <c r="M7" i="62"/>
  <c r="H7" i="62"/>
  <c r="C7" i="62"/>
  <c r="AB6" i="62"/>
  <c r="AD6" i="62" s="1"/>
  <c r="J6" i="62" s="1"/>
  <c r="Y6" i="62"/>
  <c r="X6" i="62"/>
  <c r="P6" i="62"/>
  <c r="O6" i="62"/>
  <c r="Q6" i="62" s="1"/>
  <c r="M6" i="62"/>
  <c r="H6" i="62"/>
  <c r="C6" i="62"/>
  <c r="AB5" i="62"/>
  <c r="AD5" i="62" s="1"/>
  <c r="Y5" i="62"/>
  <c r="X5" i="62"/>
  <c r="P5" i="62"/>
  <c r="O5" i="62"/>
  <c r="Q5" i="62" s="1"/>
  <c r="M5" i="62"/>
  <c r="H5" i="62"/>
  <c r="C5" i="62"/>
  <c r="AB4" i="62"/>
  <c r="AD4" i="62" s="1"/>
  <c r="J4" i="62" s="1"/>
  <c r="K4" i="62" s="1"/>
  <c r="Y4" i="62"/>
  <c r="X4" i="62"/>
  <c r="P4" i="62"/>
  <c r="O4" i="62"/>
  <c r="M4" i="62"/>
  <c r="H4" i="62"/>
  <c r="C4" i="62"/>
  <c r="AG3" i="62"/>
  <c r="AF3" i="62"/>
  <c r="W3" i="62"/>
  <c r="V3" i="62"/>
  <c r="U3" i="62"/>
  <c r="T3" i="62"/>
  <c r="O3" i="62"/>
  <c r="G3" i="62"/>
  <c r="F3" i="62"/>
  <c r="D3" i="62"/>
  <c r="A2" i="62"/>
  <c r="A1" i="62"/>
  <c r="AB31" i="61"/>
  <c r="AD31" i="61" s="1"/>
  <c r="J31" i="61" s="1"/>
  <c r="Y31" i="61"/>
  <c r="X31" i="61"/>
  <c r="P31" i="61"/>
  <c r="O31" i="61"/>
  <c r="Q31" i="61" s="1"/>
  <c r="M31" i="61"/>
  <c r="H31" i="61"/>
  <c r="C31" i="61"/>
  <c r="AB30" i="61"/>
  <c r="AD30" i="61" s="1"/>
  <c r="Y30" i="61"/>
  <c r="X30" i="61"/>
  <c r="P30" i="61"/>
  <c r="O30" i="61"/>
  <c r="Q30" i="61" s="1"/>
  <c r="M30" i="61"/>
  <c r="J30" i="61"/>
  <c r="K30" i="61" s="1"/>
  <c r="H30" i="61"/>
  <c r="C30" i="61"/>
  <c r="AB29" i="61"/>
  <c r="AD29" i="61" s="1"/>
  <c r="J29" i="61" s="1"/>
  <c r="Y29" i="61"/>
  <c r="X29" i="61"/>
  <c r="P29" i="61"/>
  <c r="O29" i="61"/>
  <c r="M29" i="61"/>
  <c r="H29" i="61"/>
  <c r="C29" i="61"/>
  <c r="AB28" i="61"/>
  <c r="AD28" i="61" s="1"/>
  <c r="J28" i="61" s="1"/>
  <c r="Y28" i="61"/>
  <c r="X28" i="61"/>
  <c r="P28" i="61"/>
  <c r="O28" i="61"/>
  <c r="M28" i="61"/>
  <c r="H28" i="61"/>
  <c r="C28" i="61"/>
  <c r="AB27" i="61"/>
  <c r="AD27" i="61" s="1"/>
  <c r="J27" i="61" s="1"/>
  <c r="Y27" i="61"/>
  <c r="X27" i="61"/>
  <c r="P27" i="61"/>
  <c r="O27" i="61"/>
  <c r="M27" i="61"/>
  <c r="H27" i="61"/>
  <c r="C27" i="61"/>
  <c r="AB26" i="61"/>
  <c r="AD26" i="61" s="1"/>
  <c r="J26" i="61" s="1"/>
  <c r="Y26" i="61"/>
  <c r="X26" i="61"/>
  <c r="P26" i="61"/>
  <c r="O26" i="61"/>
  <c r="M26" i="61"/>
  <c r="H26" i="61"/>
  <c r="C26" i="61"/>
  <c r="AB25" i="61"/>
  <c r="AD25" i="61" s="1"/>
  <c r="J25" i="61" s="1"/>
  <c r="Y25" i="61"/>
  <c r="X25" i="61"/>
  <c r="Q25" i="61"/>
  <c r="P25" i="61"/>
  <c r="O25" i="61"/>
  <c r="M25" i="61"/>
  <c r="H25" i="61"/>
  <c r="C25" i="61"/>
  <c r="AB24" i="61"/>
  <c r="AD24" i="61" s="1"/>
  <c r="J24" i="61" s="1"/>
  <c r="Y24" i="61"/>
  <c r="X24" i="61"/>
  <c r="P24" i="61"/>
  <c r="O24" i="61"/>
  <c r="M24" i="61"/>
  <c r="H24" i="61"/>
  <c r="C24" i="61"/>
  <c r="AB23" i="61"/>
  <c r="AD23" i="61" s="1"/>
  <c r="J23" i="61" s="1"/>
  <c r="K23" i="61" s="1"/>
  <c r="Y23" i="61"/>
  <c r="X23" i="61"/>
  <c r="P23" i="61"/>
  <c r="O23" i="61"/>
  <c r="M23" i="61"/>
  <c r="H23" i="61"/>
  <c r="C23" i="61"/>
  <c r="AB22" i="61"/>
  <c r="AD22" i="61" s="1"/>
  <c r="J22" i="61" s="1"/>
  <c r="Y22" i="61"/>
  <c r="X22" i="61"/>
  <c r="P22" i="61"/>
  <c r="O22" i="61"/>
  <c r="Q22" i="61" s="1"/>
  <c r="M22" i="61"/>
  <c r="H22" i="61"/>
  <c r="C22" i="61"/>
  <c r="AD21" i="61"/>
  <c r="J21" i="61" s="1"/>
  <c r="AB21" i="61"/>
  <c r="Y21" i="61"/>
  <c r="X21" i="61"/>
  <c r="P21" i="61"/>
  <c r="O21" i="61"/>
  <c r="M21" i="61"/>
  <c r="H21" i="61"/>
  <c r="C21" i="61"/>
  <c r="AB20" i="61"/>
  <c r="AD20" i="61" s="1"/>
  <c r="J20" i="61" s="1"/>
  <c r="Y20" i="61"/>
  <c r="X20" i="61"/>
  <c r="P20" i="61"/>
  <c r="O20" i="61"/>
  <c r="Q20" i="61" s="1"/>
  <c r="M20" i="61"/>
  <c r="H20" i="61"/>
  <c r="C20" i="61"/>
  <c r="AB19" i="61"/>
  <c r="AD19" i="61" s="1"/>
  <c r="J19" i="61" s="1"/>
  <c r="Y19" i="61"/>
  <c r="X19" i="61"/>
  <c r="P19" i="61"/>
  <c r="Q19" i="61" s="1"/>
  <c r="O19" i="61"/>
  <c r="M19" i="61"/>
  <c r="H19" i="61"/>
  <c r="C19" i="61"/>
  <c r="AB18" i="61"/>
  <c r="AD18" i="61" s="1"/>
  <c r="J18" i="61" s="1"/>
  <c r="Y18" i="61"/>
  <c r="X18" i="61"/>
  <c r="P18" i="61"/>
  <c r="O18" i="61"/>
  <c r="M18" i="61"/>
  <c r="H18" i="61"/>
  <c r="C18" i="61"/>
  <c r="AB17" i="61"/>
  <c r="AD17" i="61" s="1"/>
  <c r="J17" i="61" s="1"/>
  <c r="K17" i="61" s="1"/>
  <c r="Y17" i="61"/>
  <c r="X17" i="61"/>
  <c r="Q17" i="61"/>
  <c r="P17" i="61"/>
  <c r="O17" i="61"/>
  <c r="M17" i="61"/>
  <c r="H17" i="61"/>
  <c r="C17" i="61"/>
  <c r="AB16" i="61"/>
  <c r="AD16" i="61" s="1"/>
  <c r="J16" i="61" s="1"/>
  <c r="Y16" i="61"/>
  <c r="X16" i="61"/>
  <c r="P16" i="61"/>
  <c r="O16" i="61"/>
  <c r="M16" i="61"/>
  <c r="H16" i="61"/>
  <c r="C16" i="61"/>
  <c r="AB15" i="61"/>
  <c r="AD15" i="61" s="1"/>
  <c r="J15" i="61" s="1"/>
  <c r="Y15" i="61"/>
  <c r="X15" i="61"/>
  <c r="P15" i="61"/>
  <c r="O15" i="61"/>
  <c r="M15" i="61"/>
  <c r="H15" i="61"/>
  <c r="C15" i="61"/>
  <c r="AB14" i="61"/>
  <c r="AD14" i="61" s="1"/>
  <c r="J14" i="61" s="1"/>
  <c r="K14" i="61" s="1"/>
  <c r="Y14" i="61"/>
  <c r="X14" i="61"/>
  <c r="P14" i="61"/>
  <c r="O14" i="61"/>
  <c r="M14" i="61"/>
  <c r="H14" i="61"/>
  <c r="C14" i="61"/>
  <c r="AD13" i="61"/>
  <c r="J13" i="61" s="1"/>
  <c r="AB13" i="61"/>
  <c r="Y13" i="61"/>
  <c r="X13" i="61"/>
  <c r="P13" i="61"/>
  <c r="O13" i="61"/>
  <c r="Q13" i="61" s="1"/>
  <c r="M13" i="61"/>
  <c r="H13" i="61"/>
  <c r="C13" i="61"/>
  <c r="AB12" i="61"/>
  <c r="AD12" i="61" s="1"/>
  <c r="J12" i="61" s="1"/>
  <c r="Y12" i="61"/>
  <c r="X12" i="61"/>
  <c r="P12" i="61"/>
  <c r="O12" i="61"/>
  <c r="Q12" i="61" s="1"/>
  <c r="M12" i="61"/>
  <c r="H12" i="61"/>
  <c r="C12" i="61"/>
  <c r="AB11" i="61"/>
  <c r="AD11" i="61" s="1"/>
  <c r="J11" i="61" s="1"/>
  <c r="Y11" i="61"/>
  <c r="X11" i="61"/>
  <c r="P11" i="61"/>
  <c r="O11" i="61"/>
  <c r="Q11" i="61" s="1"/>
  <c r="M11" i="61"/>
  <c r="H11" i="61"/>
  <c r="C11" i="61"/>
  <c r="AB10" i="61"/>
  <c r="AD10" i="61" s="1"/>
  <c r="Y10" i="61"/>
  <c r="X10" i="61"/>
  <c r="P10" i="61"/>
  <c r="O10" i="61"/>
  <c r="M10" i="61"/>
  <c r="J10" i="61"/>
  <c r="H10" i="61"/>
  <c r="C10" i="61"/>
  <c r="AB9" i="61"/>
  <c r="AD9" i="61" s="1"/>
  <c r="J9" i="61" s="1"/>
  <c r="Y9" i="61"/>
  <c r="X9" i="61"/>
  <c r="P9" i="61"/>
  <c r="O9" i="61"/>
  <c r="Q9" i="61" s="1"/>
  <c r="M9" i="61"/>
  <c r="H9" i="61"/>
  <c r="C9" i="61"/>
  <c r="AB8" i="61"/>
  <c r="AD8" i="61" s="1"/>
  <c r="J8" i="61" s="1"/>
  <c r="Y8" i="61"/>
  <c r="X8" i="61"/>
  <c r="P8" i="61"/>
  <c r="Q8" i="61" s="1"/>
  <c r="O8" i="61"/>
  <c r="M8" i="61"/>
  <c r="H8" i="61"/>
  <c r="C8" i="61"/>
  <c r="AD7" i="61"/>
  <c r="J7" i="61" s="1"/>
  <c r="K7" i="61" s="1"/>
  <c r="AB7" i="61"/>
  <c r="Y7" i="61"/>
  <c r="X7" i="61"/>
  <c r="P7" i="61"/>
  <c r="O7" i="61"/>
  <c r="Q7" i="61" s="1"/>
  <c r="M7" i="61"/>
  <c r="H7" i="61"/>
  <c r="C7" i="61"/>
  <c r="AB6" i="61"/>
  <c r="AD6" i="61" s="1"/>
  <c r="J6" i="61" s="1"/>
  <c r="K6" i="61" s="1"/>
  <c r="Y6" i="61"/>
  <c r="X6" i="61"/>
  <c r="P6" i="61"/>
  <c r="O6" i="61"/>
  <c r="M6" i="61"/>
  <c r="H6" i="61"/>
  <c r="C6" i="61"/>
  <c r="AD5" i="61"/>
  <c r="J5" i="61" s="1"/>
  <c r="I5" i="61" s="1"/>
  <c r="AB5" i="61"/>
  <c r="Y5" i="61"/>
  <c r="X5" i="61"/>
  <c r="P5" i="61"/>
  <c r="O5" i="61"/>
  <c r="Q5" i="61" s="1"/>
  <c r="M5" i="61"/>
  <c r="H5" i="61"/>
  <c r="C5" i="61"/>
  <c r="AB4" i="61"/>
  <c r="AD4" i="61" s="1"/>
  <c r="Y4" i="61"/>
  <c r="X4" i="61"/>
  <c r="P4" i="61"/>
  <c r="O4" i="61"/>
  <c r="M4" i="61"/>
  <c r="J4" i="61"/>
  <c r="H4" i="61"/>
  <c r="C4" i="61"/>
  <c r="AG3" i="61"/>
  <c r="AF3" i="61"/>
  <c r="W3" i="61"/>
  <c r="X3" i="61" s="1"/>
  <c r="V3" i="61"/>
  <c r="U3" i="61"/>
  <c r="T3" i="61"/>
  <c r="O3" i="61"/>
  <c r="G3" i="61"/>
  <c r="F3" i="61"/>
  <c r="H3" i="61" s="1"/>
  <c r="D3" i="61"/>
  <c r="A2" i="61"/>
  <c r="A1" i="61"/>
  <c r="AB31" i="60"/>
  <c r="AD31" i="60" s="1"/>
  <c r="J31" i="60" s="1"/>
  <c r="Y31" i="60"/>
  <c r="X31" i="60"/>
  <c r="P31" i="60"/>
  <c r="O31" i="60"/>
  <c r="M31" i="60"/>
  <c r="H31" i="60"/>
  <c r="C31" i="60"/>
  <c r="AB30" i="60"/>
  <c r="AD30" i="60" s="1"/>
  <c r="J30" i="60" s="1"/>
  <c r="I30" i="60" s="1"/>
  <c r="Y30" i="60"/>
  <c r="X30" i="60"/>
  <c r="P30" i="60"/>
  <c r="O30" i="60"/>
  <c r="Q30" i="60" s="1"/>
  <c r="M30" i="60"/>
  <c r="H30" i="60"/>
  <c r="C30" i="60"/>
  <c r="AB29" i="60"/>
  <c r="AD29" i="60" s="1"/>
  <c r="J29" i="60" s="1"/>
  <c r="Y29" i="60"/>
  <c r="X29" i="60"/>
  <c r="P29" i="60"/>
  <c r="O29" i="60"/>
  <c r="Q29" i="60" s="1"/>
  <c r="M29" i="60"/>
  <c r="H29" i="60"/>
  <c r="C29" i="60"/>
  <c r="AB28" i="60"/>
  <c r="AD28" i="60" s="1"/>
  <c r="J28" i="60" s="1"/>
  <c r="Y28" i="60"/>
  <c r="X28" i="60"/>
  <c r="P28" i="60"/>
  <c r="O28" i="60"/>
  <c r="Q28" i="60" s="1"/>
  <c r="M28" i="60"/>
  <c r="H28" i="60"/>
  <c r="C28" i="60"/>
  <c r="AB27" i="60"/>
  <c r="AD27" i="60" s="1"/>
  <c r="Y27" i="60"/>
  <c r="X27" i="60"/>
  <c r="P27" i="60"/>
  <c r="Q27" i="60" s="1"/>
  <c r="O27" i="60"/>
  <c r="M27" i="60"/>
  <c r="J27" i="60"/>
  <c r="K27" i="60" s="1"/>
  <c r="H27" i="60"/>
  <c r="C27" i="60"/>
  <c r="AB26" i="60"/>
  <c r="AD26" i="60" s="1"/>
  <c r="J26" i="60" s="1"/>
  <c r="Y26" i="60"/>
  <c r="X26" i="60"/>
  <c r="P26" i="60"/>
  <c r="O26" i="60"/>
  <c r="M26" i="60"/>
  <c r="H26" i="60"/>
  <c r="C26" i="60"/>
  <c r="AB25" i="60"/>
  <c r="AD25" i="60" s="1"/>
  <c r="J25" i="60" s="1"/>
  <c r="Y25" i="60"/>
  <c r="X25" i="60"/>
  <c r="P25" i="60"/>
  <c r="O25" i="60"/>
  <c r="Q25" i="60" s="1"/>
  <c r="M25" i="60"/>
  <c r="H25" i="60"/>
  <c r="C25" i="60"/>
  <c r="AB24" i="60"/>
  <c r="AD24" i="60" s="1"/>
  <c r="J24" i="60" s="1"/>
  <c r="K24" i="60" s="1"/>
  <c r="Y24" i="60"/>
  <c r="X24" i="60"/>
  <c r="P24" i="60"/>
  <c r="O24" i="60"/>
  <c r="Q24" i="60" s="1"/>
  <c r="M24" i="60"/>
  <c r="H24" i="60"/>
  <c r="C24" i="60"/>
  <c r="AB23" i="60"/>
  <c r="AD23" i="60" s="1"/>
  <c r="J23" i="60" s="1"/>
  <c r="I23" i="60" s="1"/>
  <c r="Y23" i="60"/>
  <c r="X23" i="60"/>
  <c r="P23" i="60"/>
  <c r="O23" i="60"/>
  <c r="M23" i="60"/>
  <c r="H23" i="60"/>
  <c r="C23" i="60"/>
  <c r="AB22" i="60"/>
  <c r="AD22" i="60" s="1"/>
  <c r="J22" i="60" s="1"/>
  <c r="Y22" i="60"/>
  <c r="X22" i="60"/>
  <c r="P22" i="60"/>
  <c r="O22" i="60"/>
  <c r="Q22" i="60" s="1"/>
  <c r="M22" i="60"/>
  <c r="H22" i="60"/>
  <c r="C22" i="60"/>
  <c r="AB21" i="60"/>
  <c r="AD21" i="60" s="1"/>
  <c r="J21" i="60" s="1"/>
  <c r="Y21" i="60"/>
  <c r="X21" i="60"/>
  <c r="P21" i="60"/>
  <c r="O21" i="60"/>
  <c r="Q21" i="60" s="1"/>
  <c r="M21" i="60"/>
  <c r="H21" i="60"/>
  <c r="C21" i="60"/>
  <c r="AB20" i="60"/>
  <c r="AD20" i="60" s="1"/>
  <c r="J20" i="60" s="1"/>
  <c r="Y20" i="60"/>
  <c r="X20" i="60"/>
  <c r="P20" i="60"/>
  <c r="O20" i="60"/>
  <c r="Q20" i="60" s="1"/>
  <c r="M20" i="60"/>
  <c r="H20" i="60"/>
  <c r="C20" i="60"/>
  <c r="AB19" i="60"/>
  <c r="AD19" i="60" s="1"/>
  <c r="J19" i="60" s="1"/>
  <c r="Y19" i="60"/>
  <c r="X19" i="60"/>
  <c r="P19" i="60"/>
  <c r="O19" i="60"/>
  <c r="Q19" i="60" s="1"/>
  <c r="M19" i="60"/>
  <c r="H19" i="60"/>
  <c r="C19" i="60"/>
  <c r="AB18" i="60"/>
  <c r="AD18" i="60" s="1"/>
  <c r="J18" i="60" s="1"/>
  <c r="Y18" i="60"/>
  <c r="X18" i="60"/>
  <c r="P18" i="60"/>
  <c r="O18" i="60"/>
  <c r="M18" i="60"/>
  <c r="H18" i="60"/>
  <c r="C18" i="60"/>
  <c r="AB17" i="60"/>
  <c r="AD17" i="60" s="1"/>
  <c r="J17" i="60" s="1"/>
  <c r="Y17" i="60"/>
  <c r="X17" i="60"/>
  <c r="P17" i="60"/>
  <c r="O17" i="60"/>
  <c r="M17" i="60"/>
  <c r="H17" i="60"/>
  <c r="C17" i="60"/>
  <c r="AB16" i="60"/>
  <c r="AD16" i="60" s="1"/>
  <c r="J16" i="60" s="1"/>
  <c r="K16" i="60" s="1"/>
  <c r="Y16" i="60"/>
  <c r="X16" i="60"/>
  <c r="P16" i="60"/>
  <c r="O16" i="60"/>
  <c r="Q16" i="60" s="1"/>
  <c r="M16" i="60"/>
  <c r="H16" i="60"/>
  <c r="C16" i="60"/>
  <c r="AB15" i="60"/>
  <c r="AD15" i="60" s="1"/>
  <c r="J15" i="60" s="1"/>
  <c r="I15" i="60" s="1"/>
  <c r="Y15" i="60"/>
  <c r="X15" i="60"/>
  <c r="P15" i="60"/>
  <c r="O15" i="60"/>
  <c r="M15" i="60"/>
  <c r="H15" i="60"/>
  <c r="C15" i="60"/>
  <c r="AB14" i="60"/>
  <c r="AD14" i="60" s="1"/>
  <c r="J14" i="60" s="1"/>
  <c r="Y14" i="60"/>
  <c r="X14" i="60"/>
  <c r="P14" i="60"/>
  <c r="O14" i="60"/>
  <c r="Q14" i="60" s="1"/>
  <c r="M14" i="60"/>
  <c r="H14" i="60"/>
  <c r="C14" i="60"/>
  <c r="AB13" i="60"/>
  <c r="AD13" i="60" s="1"/>
  <c r="J13" i="60" s="1"/>
  <c r="Y13" i="60"/>
  <c r="X13" i="60"/>
  <c r="P13" i="60"/>
  <c r="O13" i="60"/>
  <c r="Q13" i="60" s="1"/>
  <c r="M13" i="60"/>
  <c r="H13" i="60"/>
  <c r="C13" i="60"/>
  <c r="AB12" i="60"/>
  <c r="AD12" i="60" s="1"/>
  <c r="J12" i="60" s="1"/>
  <c r="Y12" i="60"/>
  <c r="X12" i="60"/>
  <c r="P12" i="60"/>
  <c r="O12" i="60"/>
  <c r="Q12" i="60" s="1"/>
  <c r="M12" i="60"/>
  <c r="H12" i="60"/>
  <c r="C12" i="60"/>
  <c r="AB11" i="60"/>
  <c r="AD11" i="60" s="1"/>
  <c r="J11" i="60" s="1"/>
  <c r="Y11" i="60"/>
  <c r="X11" i="60"/>
  <c r="Q11" i="60"/>
  <c r="P11" i="60"/>
  <c r="O11" i="60"/>
  <c r="M11" i="60"/>
  <c r="H11" i="60"/>
  <c r="C11" i="60"/>
  <c r="AB10" i="60"/>
  <c r="AD10" i="60" s="1"/>
  <c r="J10" i="60" s="1"/>
  <c r="Y10" i="60"/>
  <c r="X10" i="60"/>
  <c r="P10" i="60"/>
  <c r="O10" i="60"/>
  <c r="M10" i="60"/>
  <c r="H10" i="60"/>
  <c r="C10" i="60"/>
  <c r="AB9" i="60"/>
  <c r="AD9" i="60" s="1"/>
  <c r="J9" i="60" s="1"/>
  <c r="K9" i="60" s="1"/>
  <c r="Y9" i="60"/>
  <c r="X9" i="60"/>
  <c r="P9" i="60"/>
  <c r="O9" i="60"/>
  <c r="M9" i="60"/>
  <c r="H9" i="60"/>
  <c r="C9" i="60"/>
  <c r="AB8" i="60"/>
  <c r="AD8" i="60" s="1"/>
  <c r="J8" i="60" s="1"/>
  <c r="K8" i="60" s="1"/>
  <c r="Y8" i="60"/>
  <c r="X8" i="60"/>
  <c r="P8" i="60"/>
  <c r="O8" i="60"/>
  <c r="M8" i="60"/>
  <c r="I8" i="60"/>
  <c r="H8" i="60"/>
  <c r="C8" i="60"/>
  <c r="AD7" i="60"/>
  <c r="J7" i="60" s="1"/>
  <c r="I7" i="60" s="1"/>
  <c r="AB7" i="60"/>
  <c r="Y7" i="60"/>
  <c r="X7" i="60"/>
  <c r="P7" i="60"/>
  <c r="O7" i="60"/>
  <c r="Q7" i="60" s="1"/>
  <c r="M7" i="60"/>
  <c r="H7" i="60"/>
  <c r="C7" i="60"/>
  <c r="AB6" i="60"/>
  <c r="AD6" i="60" s="1"/>
  <c r="J6" i="60" s="1"/>
  <c r="Y6" i="60"/>
  <c r="X6" i="60"/>
  <c r="P6" i="60"/>
  <c r="O6" i="60"/>
  <c r="Q6" i="60" s="1"/>
  <c r="M6" i="60"/>
  <c r="H6" i="60"/>
  <c r="C6" i="60"/>
  <c r="AB5" i="60"/>
  <c r="AD5" i="60" s="1"/>
  <c r="Y5" i="60"/>
  <c r="X5" i="60"/>
  <c r="P5" i="60"/>
  <c r="Q5" i="60" s="1"/>
  <c r="O5" i="60"/>
  <c r="M5" i="60"/>
  <c r="H5" i="60"/>
  <c r="C5" i="60"/>
  <c r="AB4" i="60"/>
  <c r="AD4" i="60" s="1"/>
  <c r="Y4" i="60"/>
  <c r="X4" i="60"/>
  <c r="P4" i="60"/>
  <c r="O4" i="60"/>
  <c r="M4" i="60"/>
  <c r="J4" i="60"/>
  <c r="H4" i="60"/>
  <c r="C4" i="60"/>
  <c r="AG3" i="60"/>
  <c r="AF3" i="60"/>
  <c r="W3" i="60"/>
  <c r="X3" i="60" s="1"/>
  <c r="V3" i="60"/>
  <c r="U3" i="60"/>
  <c r="T3" i="60"/>
  <c r="O3" i="60"/>
  <c r="G3" i="60"/>
  <c r="F3" i="60"/>
  <c r="D3" i="60"/>
  <c r="A2" i="60"/>
  <c r="A1" i="60"/>
  <c r="AB31" i="59"/>
  <c r="AD31" i="59" s="1"/>
  <c r="J31" i="59" s="1"/>
  <c r="Y31" i="59"/>
  <c r="X31" i="59"/>
  <c r="P31" i="59"/>
  <c r="O31" i="59"/>
  <c r="Q31" i="59" s="1"/>
  <c r="M31" i="59"/>
  <c r="H31" i="59"/>
  <c r="C31" i="59"/>
  <c r="AB30" i="59"/>
  <c r="AD30" i="59" s="1"/>
  <c r="J30" i="59" s="1"/>
  <c r="Y30" i="59"/>
  <c r="X30" i="59"/>
  <c r="P30" i="59"/>
  <c r="O30" i="59"/>
  <c r="Q30" i="59" s="1"/>
  <c r="M30" i="59"/>
  <c r="H30" i="59"/>
  <c r="C30" i="59"/>
  <c r="AB29" i="59"/>
  <c r="AD29" i="59" s="1"/>
  <c r="J29" i="59" s="1"/>
  <c r="Y29" i="59"/>
  <c r="X29" i="59"/>
  <c r="P29" i="59"/>
  <c r="O29" i="59"/>
  <c r="Q29" i="59" s="1"/>
  <c r="M29" i="59"/>
  <c r="H29" i="59"/>
  <c r="C29" i="59"/>
  <c r="AB28" i="59"/>
  <c r="AD28" i="59" s="1"/>
  <c r="J28" i="59" s="1"/>
  <c r="Y28" i="59"/>
  <c r="X28" i="59"/>
  <c r="P28" i="59"/>
  <c r="O28" i="59"/>
  <c r="M28" i="59"/>
  <c r="H28" i="59"/>
  <c r="C28" i="59"/>
  <c r="AB27" i="59"/>
  <c r="AD27" i="59" s="1"/>
  <c r="J27" i="59" s="1"/>
  <c r="Y27" i="59"/>
  <c r="X27" i="59"/>
  <c r="P27" i="59"/>
  <c r="O27" i="59"/>
  <c r="M27" i="59"/>
  <c r="H27" i="59"/>
  <c r="C27" i="59"/>
  <c r="AB26" i="59"/>
  <c r="AD26" i="59" s="1"/>
  <c r="J26" i="59" s="1"/>
  <c r="Y26" i="59"/>
  <c r="X26" i="59"/>
  <c r="P26" i="59"/>
  <c r="O26" i="59"/>
  <c r="Q26" i="59" s="1"/>
  <c r="M26" i="59"/>
  <c r="H26" i="59"/>
  <c r="C26" i="59"/>
  <c r="AB25" i="59"/>
  <c r="AD25" i="59" s="1"/>
  <c r="J25" i="59" s="1"/>
  <c r="I25" i="59" s="1"/>
  <c r="Y25" i="59"/>
  <c r="X25" i="59"/>
  <c r="P25" i="59"/>
  <c r="O25" i="59"/>
  <c r="M25" i="59"/>
  <c r="H25" i="59"/>
  <c r="C25" i="59"/>
  <c r="AB24" i="59"/>
  <c r="AD24" i="59" s="1"/>
  <c r="J24" i="59" s="1"/>
  <c r="Y24" i="59"/>
  <c r="X24" i="59"/>
  <c r="P24" i="59"/>
  <c r="O24" i="59"/>
  <c r="Q24" i="59" s="1"/>
  <c r="M24" i="59"/>
  <c r="H24" i="59"/>
  <c r="C24" i="59"/>
  <c r="AB23" i="59"/>
  <c r="AD23" i="59" s="1"/>
  <c r="J23" i="59" s="1"/>
  <c r="Y23" i="59"/>
  <c r="X23" i="59"/>
  <c r="P23" i="59"/>
  <c r="O23" i="59"/>
  <c r="Q23" i="59" s="1"/>
  <c r="M23" i="59"/>
  <c r="H23" i="59"/>
  <c r="C23" i="59"/>
  <c r="AB22" i="59"/>
  <c r="AD22" i="59" s="1"/>
  <c r="J22" i="59" s="1"/>
  <c r="Y22" i="59"/>
  <c r="X22" i="59"/>
  <c r="P22" i="59"/>
  <c r="O22" i="59"/>
  <c r="Q22" i="59" s="1"/>
  <c r="M22" i="59"/>
  <c r="H22" i="59"/>
  <c r="C22" i="59"/>
  <c r="AB21" i="59"/>
  <c r="AD21" i="59" s="1"/>
  <c r="J21" i="59" s="1"/>
  <c r="K21" i="59" s="1"/>
  <c r="Y21" i="59"/>
  <c r="X21" i="59"/>
  <c r="P21" i="59"/>
  <c r="O21" i="59"/>
  <c r="Q21" i="59" s="1"/>
  <c r="M21" i="59"/>
  <c r="H21" i="59"/>
  <c r="C21" i="59"/>
  <c r="AB20" i="59"/>
  <c r="AD20" i="59" s="1"/>
  <c r="J20" i="59" s="1"/>
  <c r="Y20" i="59"/>
  <c r="X20" i="59"/>
  <c r="P20" i="59"/>
  <c r="O20" i="59"/>
  <c r="M20" i="59"/>
  <c r="H20" i="59"/>
  <c r="C20" i="59"/>
  <c r="AB19" i="59"/>
  <c r="AD19" i="59" s="1"/>
  <c r="J19" i="59" s="1"/>
  <c r="Y19" i="59"/>
  <c r="X19" i="59"/>
  <c r="P19" i="59"/>
  <c r="O19" i="59"/>
  <c r="M19" i="59"/>
  <c r="H19" i="59"/>
  <c r="C19" i="59"/>
  <c r="AB18" i="59"/>
  <c r="AD18" i="59" s="1"/>
  <c r="J18" i="59" s="1"/>
  <c r="K18" i="59" s="1"/>
  <c r="Y18" i="59"/>
  <c r="X18" i="59"/>
  <c r="P18" i="59"/>
  <c r="O18" i="59"/>
  <c r="Q18" i="59" s="1"/>
  <c r="M18" i="59"/>
  <c r="H18" i="59"/>
  <c r="C18" i="59"/>
  <c r="AB17" i="59"/>
  <c r="AD17" i="59" s="1"/>
  <c r="J17" i="59" s="1"/>
  <c r="Y17" i="59"/>
  <c r="X17" i="59"/>
  <c r="P17" i="59"/>
  <c r="O17" i="59"/>
  <c r="Q17" i="59" s="1"/>
  <c r="M17" i="59"/>
  <c r="H17" i="59"/>
  <c r="C17" i="59"/>
  <c r="AB16" i="59"/>
  <c r="AD16" i="59" s="1"/>
  <c r="J16" i="59" s="1"/>
  <c r="I16" i="59" s="1"/>
  <c r="Y16" i="59"/>
  <c r="X16" i="59"/>
  <c r="P16" i="59"/>
  <c r="O16" i="59"/>
  <c r="Q16" i="59" s="1"/>
  <c r="M16" i="59"/>
  <c r="H16" i="59"/>
  <c r="C16" i="59"/>
  <c r="AB15" i="59"/>
  <c r="AD15" i="59" s="1"/>
  <c r="J15" i="59" s="1"/>
  <c r="Y15" i="59"/>
  <c r="X15" i="59"/>
  <c r="Q15" i="59"/>
  <c r="P15" i="59"/>
  <c r="O15" i="59"/>
  <c r="M15" i="59"/>
  <c r="H15" i="59"/>
  <c r="C15" i="59"/>
  <c r="AB14" i="59"/>
  <c r="AD14" i="59" s="1"/>
  <c r="Y14" i="59"/>
  <c r="X14" i="59"/>
  <c r="P14" i="59"/>
  <c r="O14" i="59"/>
  <c r="Q14" i="59" s="1"/>
  <c r="M14" i="59"/>
  <c r="J14" i="59"/>
  <c r="H14" i="59"/>
  <c r="C14" i="59"/>
  <c r="AB13" i="59"/>
  <c r="AD13" i="59" s="1"/>
  <c r="J13" i="59" s="1"/>
  <c r="Y13" i="59"/>
  <c r="X13" i="59"/>
  <c r="P13" i="59"/>
  <c r="O13" i="59"/>
  <c r="Q13" i="59" s="1"/>
  <c r="M13" i="59"/>
  <c r="H13" i="59"/>
  <c r="C13" i="59"/>
  <c r="AB12" i="59"/>
  <c r="AD12" i="59" s="1"/>
  <c r="J12" i="59" s="1"/>
  <c r="Y12" i="59"/>
  <c r="X12" i="59"/>
  <c r="P12" i="59"/>
  <c r="O12" i="59"/>
  <c r="Q12" i="59" s="1"/>
  <c r="M12" i="59"/>
  <c r="H12" i="59"/>
  <c r="C12" i="59"/>
  <c r="AB11" i="59"/>
  <c r="AD11" i="59" s="1"/>
  <c r="J11" i="59" s="1"/>
  <c r="Y11" i="59"/>
  <c r="X11" i="59"/>
  <c r="P11" i="59"/>
  <c r="O11" i="59"/>
  <c r="M11" i="59"/>
  <c r="H11" i="59"/>
  <c r="C11" i="59"/>
  <c r="AB10" i="59"/>
  <c r="AD10" i="59" s="1"/>
  <c r="J10" i="59" s="1"/>
  <c r="K10" i="59" s="1"/>
  <c r="Y10" i="59"/>
  <c r="X10" i="59"/>
  <c r="P10" i="59"/>
  <c r="O10" i="59"/>
  <c r="M10" i="59"/>
  <c r="H10" i="59"/>
  <c r="C10" i="59"/>
  <c r="AB9" i="59"/>
  <c r="AD9" i="59" s="1"/>
  <c r="J9" i="59" s="1"/>
  <c r="Y9" i="59"/>
  <c r="X9" i="59"/>
  <c r="P9" i="59"/>
  <c r="O9" i="59"/>
  <c r="M9" i="59"/>
  <c r="H9" i="59"/>
  <c r="C9" i="59"/>
  <c r="AB8" i="59"/>
  <c r="AD8" i="59" s="1"/>
  <c r="J8" i="59" s="1"/>
  <c r="I8" i="59" s="1"/>
  <c r="Y8" i="59"/>
  <c r="X8" i="59"/>
  <c r="P8" i="59"/>
  <c r="O8" i="59"/>
  <c r="Q8" i="59" s="1"/>
  <c r="M8" i="59"/>
  <c r="H8" i="59"/>
  <c r="C8" i="59"/>
  <c r="AB7" i="59"/>
  <c r="AD7" i="59" s="1"/>
  <c r="J7" i="59" s="1"/>
  <c r="K7" i="59" s="1"/>
  <c r="Y7" i="59"/>
  <c r="X7" i="59"/>
  <c r="P7" i="59"/>
  <c r="O7" i="59"/>
  <c r="Q7" i="59" s="1"/>
  <c r="M7" i="59"/>
  <c r="H7" i="59"/>
  <c r="C7" i="59"/>
  <c r="AB6" i="59"/>
  <c r="AD6" i="59" s="1"/>
  <c r="J6" i="59" s="1"/>
  <c r="Y6" i="59"/>
  <c r="X6" i="59"/>
  <c r="P6" i="59"/>
  <c r="O6" i="59"/>
  <c r="Q6" i="59" s="1"/>
  <c r="M6" i="59"/>
  <c r="H6" i="59"/>
  <c r="C6" i="59"/>
  <c r="AB5" i="59"/>
  <c r="AD5" i="59" s="1"/>
  <c r="Y5" i="59"/>
  <c r="X5" i="59"/>
  <c r="P5" i="59"/>
  <c r="O5" i="59"/>
  <c r="Q5" i="59" s="1"/>
  <c r="M5" i="59"/>
  <c r="H5" i="59"/>
  <c r="C5" i="59"/>
  <c r="AB4" i="59"/>
  <c r="AD4" i="59" s="1"/>
  <c r="J4" i="59" s="1"/>
  <c r="Y4" i="59"/>
  <c r="X4" i="59"/>
  <c r="P4" i="59"/>
  <c r="O4" i="59"/>
  <c r="M4" i="59"/>
  <c r="H4" i="59"/>
  <c r="C4" i="59"/>
  <c r="AG3" i="59"/>
  <c r="AF3" i="59"/>
  <c r="W3" i="59"/>
  <c r="X3" i="59" s="1"/>
  <c r="V3" i="59"/>
  <c r="U3" i="59"/>
  <c r="T3" i="59"/>
  <c r="O3" i="59"/>
  <c r="G3" i="59"/>
  <c r="F3" i="59"/>
  <c r="D3" i="59"/>
  <c r="A2" i="59"/>
  <c r="A1" i="59"/>
  <c r="AB31" i="58"/>
  <c r="AD31" i="58" s="1"/>
  <c r="J31" i="58" s="1"/>
  <c r="K31" i="58" s="1"/>
  <c r="Y31" i="58"/>
  <c r="X31" i="58"/>
  <c r="P31" i="58"/>
  <c r="O31" i="58"/>
  <c r="Q31" i="58" s="1"/>
  <c r="M31" i="58"/>
  <c r="H31" i="58"/>
  <c r="C31" i="58"/>
  <c r="AB30" i="58"/>
  <c r="AD30" i="58" s="1"/>
  <c r="J30" i="58" s="1"/>
  <c r="K30" i="58" s="1"/>
  <c r="Y30" i="58"/>
  <c r="X30" i="58"/>
  <c r="P30" i="58"/>
  <c r="O30" i="58"/>
  <c r="M30" i="58"/>
  <c r="H30" i="58"/>
  <c r="C30" i="58"/>
  <c r="AB29" i="58"/>
  <c r="AD29" i="58" s="1"/>
  <c r="J29" i="58" s="1"/>
  <c r="Y29" i="58"/>
  <c r="X29" i="58"/>
  <c r="P29" i="58"/>
  <c r="O29" i="58"/>
  <c r="M29" i="58"/>
  <c r="H29" i="58"/>
  <c r="C29" i="58"/>
  <c r="AB28" i="58"/>
  <c r="AD28" i="58" s="1"/>
  <c r="J28" i="58" s="1"/>
  <c r="I28" i="58" s="1"/>
  <c r="Y28" i="58"/>
  <c r="X28" i="58"/>
  <c r="P28" i="58"/>
  <c r="O28" i="58"/>
  <c r="M28" i="58"/>
  <c r="H28" i="58"/>
  <c r="C28" i="58"/>
  <c r="AB27" i="58"/>
  <c r="AD27" i="58" s="1"/>
  <c r="J27" i="58" s="1"/>
  <c r="Y27" i="58"/>
  <c r="X27" i="58"/>
  <c r="P27" i="58"/>
  <c r="O27" i="58"/>
  <c r="Q27" i="58" s="1"/>
  <c r="M27" i="58"/>
  <c r="H27" i="58"/>
  <c r="C27" i="58"/>
  <c r="AB26" i="58"/>
  <c r="AD26" i="58" s="1"/>
  <c r="J26" i="58" s="1"/>
  <c r="I26" i="58" s="1"/>
  <c r="Y26" i="58"/>
  <c r="X26" i="58"/>
  <c r="P26" i="58"/>
  <c r="O26" i="58"/>
  <c r="M26" i="58"/>
  <c r="H26" i="58"/>
  <c r="C26" i="58"/>
  <c r="AB25" i="58"/>
  <c r="AD25" i="58" s="1"/>
  <c r="J25" i="58" s="1"/>
  <c r="Y25" i="58"/>
  <c r="X25" i="58"/>
  <c r="P25" i="58"/>
  <c r="O25" i="58"/>
  <c r="Q25" i="58" s="1"/>
  <c r="M25" i="58"/>
  <c r="H25" i="58"/>
  <c r="C25" i="58"/>
  <c r="AB24" i="58"/>
  <c r="AD24" i="58" s="1"/>
  <c r="J24" i="58" s="1"/>
  <c r="Y24" i="58"/>
  <c r="X24" i="58"/>
  <c r="P24" i="58"/>
  <c r="O24" i="58"/>
  <c r="M24" i="58"/>
  <c r="H24" i="58"/>
  <c r="C24" i="58"/>
  <c r="AB23" i="58"/>
  <c r="AD23" i="58" s="1"/>
  <c r="J23" i="58" s="1"/>
  <c r="Y23" i="58"/>
  <c r="X23" i="58"/>
  <c r="P23" i="58"/>
  <c r="O23" i="58"/>
  <c r="Q23" i="58" s="1"/>
  <c r="M23" i="58"/>
  <c r="H23" i="58"/>
  <c r="C23" i="58"/>
  <c r="AB22" i="58"/>
  <c r="AD22" i="58" s="1"/>
  <c r="J22" i="58" s="1"/>
  <c r="K22" i="58" s="1"/>
  <c r="Y22" i="58"/>
  <c r="X22" i="58"/>
  <c r="P22" i="58"/>
  <c r="O22" i="58"/>
  <c r="M22" i="58"/>
  <c r="H22" i="58"/>
  <c r="C22" i="58"/>
  <c r="AB21" i="58"/>
  <c r="AD21" i="58" s="1"/>
  <c r="J21" i="58" s="1"/>
  <c r="Y21" i="58"/>
  <c r="X21" i="58"/>
  <c r="P21" i="58"/>
  <c r="O21" i="58"/>
  <c r="M21" i="58"/>
  <c r="H21" i="58"/>
  <c r="C21" i="58"/>
  <c r="AB20" i="58"/>
  <c r="AD20" i="58" s="1"/>
  <c r="J20" i="58" s="1"/>
  <c r="K20" i="58" s="1"/>
  <c r="Y20" i="58"/>
  <c r="X20" i="58"/>
  <c r="P20" i="58"/>
  <c r="O20" i="58"/>
  <c r="M20" i="58"/>
  <c r="I20" i="58"/>
  <c r="H20" i="58"/>
  <c r="C20" i="58"/>
  <c r="AD19" i="58"/>
  <c r="J19" i="58" s="1"/>
  <c r="K19" i="58" s="1"/>
  <c r="AB19" i="58"/>
  <c r="Y19" i="58"/>
  <c r="X19" i="58"/>
  <c r="P19" i="58"/>
  <c r="O19" i="58"/>
  <c r="Q19" i="58" s="1"/>
  <c r="M19" i="58"/>
  <c r="I19" i="58"/>
  <c r="H19" i="58"/>
  <c r="C19" i="58"/>
  <c r="AB18" i="58"/>
  <c r="AD18" i="58" s="1"/>
  <c r="J18" i="58" s="1"/>
  <c r="Y18" i="58"/>
  <c r="X18" i="58"/>
  <c r="P18" i="58"/>
  <c r="O18" i="58"/>
  <c r="Q18" i="58" s="1"/>
  <c r="M18" i="58"/>
  <c r="H18" i="58"/>
  <c r="C18" i="58"/>
  <c r="AB17" i="58"/>
  <c r="AD17" i="58" s="1"/>
  <c r="J17" i="58" s="1"/>
  <c r="Y17" i="58"/>
  <c r="X17" i="58"/>
  <c r="P17" i="58"/>
  <c r="O17" i="58"/>
  <c r="Q17" i="58" s="1"/>
  <c r="M17" i="58"/>
  <c r="H17" i="58"/>
  <c r="C17" i="58"/>
  <c r="AB16" i="58"/>
  <c r="AD16" i="58" s="1"/>
  <c r="J16" i="58" s="1"/>
  <c r="Y16" i="58"/>
  <c r="X16" i="58"/>
  <c r="P16" i="58"/>
  <c r="O16" i="58"/>
  <c r="Q16" i="58" s="1"/>
  <c r="M16" i="58"/>
  <c r="H16" i="58"/>
  <c r="C16" i="58"/>
  <c r="AB15" i="58"/>
  <c r="AD15" i="58" s="1"/>
  <c r="J15" i="58" s="1"/>
  <c r="I15" i="58" s="1"/>
  <c r="Y15" i="58"/>
  <c r="X15" i="58"/>
  <c r="P15" i="58"/>
  <c r="O15" i="58"/>
  <c r="Q15" i="58" s="1"/>
  <c r="M15" i="58"/>
  <c r="H15" i="58"/>
  <c r="C15" i="58"/>
  <c r="AB14" i="58"/>
  <c r="AD14" i="58" s="1"/>
  <c r="J14" i="58" s="1"/>
  <c r="K14" i="58" s="1"/>
  <c r="Y14" i="58"/>
  <c r="X14" i="58"/>
  <c r="P14" i="58"/>
  <c r="Q14" i="58" s="1"/>
  <c r="O14" i="58"/>
  <c r="M14" i="58"/>
  <c r="H14" i="58"/>
  <c r="C14" i="58"/>
  <c r="AB13" i="58"/>
  <c r="AD13" i="58" s="1"/>
  <c r="J13" i="58" s="1"/>
  <c r="Y13" i="58"/>
  <c r="X13" i="58"/>
  <c r="P13" i="58"/>
  <c r="O13" i="58"/>
  <c r="Q13" i="58" s="1"/>
  <c r="M13" i="58"/>
  <c r="H13" i="58"/>
  <c r="C13" i="58"/>
  <c r="AB12" i="58"/>
  <c r="AD12" i="58" s="1"/>
  <c r="J12" i="58" s="1"/>
  <c r="K12" i="58" s="1"/>
  <c r="Y12" i="58"/>
  <c r="X12" i="58"/>
  <c r="P12" i="58"/>
  <c r="O12" i="58"/>
  <c r="M12" i="58"/>
  <c r="H12" i="58"/>
  <c r="C12" i="58"/>
  <c r="AB11" i="58"/>
  <c r="AD11" i="58" s="1"/>
  <c r="J11" i="58" s="1"/>
  <c r="Y11" i="58"/>
  <c r="X11" i="58"/>
  <c r="P11" i="58"/>
  <c r="Q11" i="58" s="1"/>
  <c r="O11" i="58"/>
  <c r="M11" i="58"/>
  <c r="H11" i="58"/>
  <c r="C11" i="58"/>
  <c r="AB10" i="58"/>
  <c r="AD10" i="58" s="1"/>
  <c r="J10" i="58" s="1"/>
  <c r="I10" i="58" s="1"/>
  <c r="Y10" i="58"/>
  <c r="X10" i="58"/>
  <c r="P10" i="58"/>
  <c r="O10" i="58"/>
  <c r="M10" i="58"/>
  <c r="H10" i="58"/>
  <c r="C10" i="58"/>
  <c r="AD9" i="58"/>
  <c r="J9" i="58" s="1"/>
  <c r="AB9" i="58"/>
  <c r="Y9" i="58"/>
  <c r="X9" i="58"/>
  <c r="P9" i="58"/>
  <c r="Q9" i="58" s="1"/>
  <c r="O9" i="58"/>
  <c r="M9" i="58"/>
  <c r="H9" i="58"/>
  <c r="C9" i="58"/>
  <c r="AB8" i="58"/>
  <c r="AD8" i="58" s="1"/>
  <c r="J8" i="58" s="1"/>
  <c r="Y8" i="58"/>
  <c r="X8" i="58"/>
  <c r="P8" i="58"/>
  <c r="Q8" i="58" s="1"/>
  <c r="O8" i="58"/>
  <c r="M8" i="58"/>
  <c r="H8" i="58"/>
  <c r="C8" i="58"/>
  <c r="AB7" i="58"/>
  <c r="AD7" i="58" s="1"/>
  <c r="Y7" i="58"/>
  <c r="X7" i="58"/>
  <c r="P7" i="58"/>
  <c r="O7" i="58"/>
  <c r="M7" i="58"/>
  <c r="H7" i="58"/>
  <c r="C7" i="58"/>
  <c r="AB6" i="58"/>
  <c r="AD6" i="58" s="1"/>
  <c r="J6" i="58" s="1"/>
  <c r="Y6" i="58"/>
  <c r="X6" i="58"/>
  <c r="P6" i="58"/>
  <c r="Q6" i="58" s="1"/>
  <c r="O6" i="58"/>
  <c r="M6" i="58"/>
  <c r="H6" i="58"/>
  <c r="C6" i="58"/>
  <c r="AB5" i="58"/>
  <c r="AD5" i="58" s="1"/>
  <c r="J5" i="58" s="1"/>
  <c r="Y5" i="58"/>
  <c r="X5" i="58"/>
  <c r="P5" i="58"/>
  <c r="O5" i="58"/>
  <c r="Q5" i="58" s="1"/>
  <c r="M5" i="58"/>
  <c r="H5" i="58"/>
  <c r="C5" i="58"/>
  <c r="AB4" i="58"/>
  <c r="AD4" i="58" s="1"/>
  <c r="J4" i="58" s="1"/>
  <c r="Y4" i="58"/>
  <c r="X4" i="58"/>
  <c r="P4" i="58"/>
  <c r="Q4" i="58" s="1"/>
  <c r="O4" i="58"/>
  <c r="M4" i="58"/>
  <c r="H4" i="58"/>
  <c r="C4" i="58"/>
  <c r="AG3" i="58"/>
  <c r="AF3" i="58"/>
  <c r="W3" i="58"/>
  <c r="X3" i="58" s="1"/>
  <c r="V3" i="58"/>
  <c r="U3" i="58"/>
  <c r="T3" i="58"/>
  <c r="O3" i="58"/>
  <c r="G3" i="58"/>
  <c r="F3" i="58"/>
  <c r="D3" i="58"/>
  <c r="A2" i="58"/>
  <c r="A1" i="58"/>
  <c r="AB31" i="57"/>
  <c r="AD31" i="57" s="1"/>
  <c r="J31" i="57" s="1"/>
  <c r="Y31" i="57"/>
  <c r="X31" i="57"/>
  <c r="P31" i="57"/>
  <c r="Q31" i="57" s="1"/>
  <c r="O31" i="57"/>
  <c r="M31" i="57"/>
  <c r="H31" i="57"/>
  <c r="C31" i="57"/>
  <c r="AB30" i="57"/>
  <c r="AD30" i="57" s="1"/>
  <c r="J30" i="57" s="1"/>
  <c r="Y30" i="57"/>
  <c r="X30" i="57"/>
  <c r="P30" i="57"/>
  <c r="Q30" i="57" s="1"/>
  <c r="O30" i="57"/>
  <c r="M30" i="57"/>
  <c r="H30" i="57"/>
  <c r="C30" i="57"/>
  <c r="AD29" i="57"/>
  <c r="J29" i="57" s="1"/>
  <c r="K29" i="57" s="1"/>
  <c r="AB29" i="57"/>
  <c r="Y29" i="57"/>
  <c r="X29" i="57"/>
  <c r="P29" i="57"/>
  <c r="O29" i="57"/>
  <c r="M29" i="57"/>
  <c r="H29" i="57"/>
  <c r="C29" i="57"/>
  <c r="AB28" i="57"/>
  <c r="AD28" i="57" s="1"/>
  <c r="J28" i="57" s="1"/>
  <c r="Y28" i="57"/>
  <c r="X28" i="57"/>
  <c r="P28" i="57"/>
  <c r="O28" i="57"/>
  <c r="Q28" i="57" s="1"/>
  <c r="M28" i="57"/>
  <c r="H28" i="57"/>
  <c r="C28" i="57"/>
  <c r="AB27" i="57"/>
  <c r="AD27" i="57" s="1"/>
  <c r="J27" i="57" s="1"/>
  <c r="Y27" i="57"/>
  <c r="X27" i="57"/>
  <c r="P27" i="57"/>
  <c r="O27" i="57"/>
  <c r="Q27" i="57" s="1"/>
  <c r="M27" i="57"/>
  <c r="H27" i="57"/>
  <c r="C27" i="57"/>
  <c r="AB26" i="57"/>
  <c r="AD26" i="57" s="1"/>
  <c r="J26" i="57" s="1"/>
  <c r="Y26" i="57"/>
  <c r="X26" i="57"/>
  <c r="P26" i="57"/>
  <c r="O26" i="57"/>
  <c r="Q26" i="57" s="1"/>
  <c r="M26" i="57"/>
  <c r="H26" i="57"/>
  <c r="C26" i="57"/>
  <c r="AB25" i="57"/>
  <c r="AD25" i="57" s="1"/>
  <c r="J25" i="57" s="1"/>
  <c r="Y25" i="57"/>
  <c r="X25" i="57"/>
  <c r="P25" i="57"/>
  <c r="O25" i="57"/>
  <c r="Q25" i="57" s="1"/>
  <c r="M25" i="57"/>
  <c r="H25" i="57"/>
  <c r="C25" i="57"/>
  <c r="AB24" i="57"/>
  <c r="AD24" i="57" s="1"/>
  <c r="J24" i="57" s="1"/>
  <c r="Y24" i="57"/>
  <c r="X24" i="57"/>
  <c r="P24" i="57"/>
  <c r="O24" i="57"/>
  <c r="M24" i="57"/>
  <c r="H24" i="57"/>
  <c r="C24" i="57"/>
  <c r="AB23" i="57"/>
  <c r="AD23" i="57" s="1"/>
  <c r="J23" i="57" s="1"/>
  <c r="Y23" i="57"/>
  <c r="X23" i="57"/>
  <c r="P23" i="57"/>
  <c r="O23" i="57"/>
  <c r="M23" i="57"/>
  <c r="H23" i="57"/>
  <c r="C23" i="57"/>
  <c r="AB22" i="57"/>
  <c r="AD22" i="57" s="1"/>
  <c r="J22" i="57" s="1"/>
  <c r="Y22" i="57"/>
  <c r="X22" i="57"/>
  <c r="P22" i="57"/>
  <c r="O22" i="57"/>
  <c r="M22" i="57"/>
  <c r="H22" i="57"/>
  <c r="C22" i="57"/>
  <c r="AB21" i="57"/>
  <c r="AD21" i="57" s="1"/>
  <c r="J21" i="57" s="1"/>
  <c r="Y21" i="57"/>
  <c r="X21" i="57"/>
  <c r="P21" i="57"/>
  <c r="O21" i="57"/>
  <c r="M21" i="57"/>
  <c r="H21" i="57"/>
  <c r="C21" i="57"/>
  <c r="AB20" i="57"/>
  <c r="AD20" i="57" s="1"/>
  <c r="J20" i="57" s="1"/>
  <c r="Y20" i="57"/>
  <c r="X20" i="57"/>
  <c r="P20" i="57"/>
  <c r="O20" i="57"/>
  <c r="Q20" i="57" s="1"/>
  <c r="M20" i="57"/>
  <c r="H20" i="57"/>
  <c r="C20" i="57"/>
  <c r="AB19" i="57"/>
  <c r="AD19" i="57" s="1"/>
  <c r="J19" i="57" s="1"/>
  <c r="Y19" i="57"/>
  <c r="X19" i="57"/>
  <c r="P19" i="57"/>
  <c r="O19" i="57"/>
  <c r="Q19" i="57" s="1"/>
  <c r="M19" i="57"/>
  <c r="H19" i="57"/>
  <c r="C19" i="57"/>
  <c r="AB18" i="57"/>
  <c r="AD18" i="57" s="1"/>
  <c r="Y18" i="57"/>
  <c r="X18" i="57"/>
  <c r="P18" i="57"/>
  <c r="Q18" i="57" s="1"/>
  <c r="O18" i="57"/>
  <c r="M18" i="57"/>
  <c r="J18" i="57"/>
  <c r="H18" i="57"/>
  <c r="C18" i="57"/>
  <c r="AB17" i="57"/>
  <c r="AD17" i="57" s="1"/>
  <c r="J17" i="57" s="1"/>
  <c r="Y17" i="57"/>
  <c r="X17" i="57"/>
  <c r="P17" i="57"/>
  <c r="O17" i="57"/>
  <c r="Q17" i="57" s="1"/>
  <c r="M17" i="57"/>
  <c r="H17" i="57"/>
  <c r="C17" i="57"/>
  <c r="AB16" i="57"/>
  <c r="AD16" i="57" s="1"/>
  <c r="J16" i="57" s="1"/>
  <c r="Y16" i="57"/>
  <c r="X16" i="57"/>
  <c r="P16" i="57"/>
  <c r="O16" i="57"/>
  <c r="M16" i="57"/>
  <c r="H16" i="57"/>
  <c r="C16" i="57"/>
  <c r="AB15" i="57"/>
  <c r="AD15" i="57" s="1"/>
  <c r="J15" i="57" s="1"/>
  <c r="Y15" i="57"/>
  <c r="X15" i="57"/>
  <c r="P15" i="57"/>
  <c r="Q15" i="57" s="1"/>
  <c r="O15" i="57"/>
  <c r="M15" i="57"/>
  <c r="H15" i="57"/>
  <c r="C15" i="57"/>
  <c r="AB14" i="57"/>
  <c r="AD14" i="57" s="1"/>
  <c r="J14" i="57" s="1"/>
  <c r="Y14" i="57"/>
  <c r="X14" i="57"/>
  <c r="P14" i="57"/>
  <c r="O14" i="57"/>
  <c r="M14" i="57"/>
  <c r="H14" i="57"/>
  <c r="C14" i="57"/>
  <c r="AB13" i="57"/>
  <c r="AD13" i="57" s="1"/>
  <c r="J13" i="57" s="1"/>
  <c r="K13" i="57" s="1"/>
  <c r="Y13" i="57"/>
  <c r="X13" i="57"/>
  <c r="P13" i="57"/>
  <c r="O13" i="57"/>
  <c r="M13" i="57"/>
  <c r="H13" i="57"/>
  <c r="C13" i="57"/>
  <c r="AB12" i="57"/>
  <c r="AD12" i="57" s="1"/>
  <c r="J12" i="57" s="1"/>
  <c r="Y12" i="57"/>
  <c r="X12" i="57"/>
  <c r="P12" i="57"/>
  <c r="O12" i="57"/>
  <c r="M12" i="57"/>
  <c r="H12" i="57"/>
  <c r="C12" i="57"/>
  <c r="AB11" i="57"/>
  <c r="AD11" i="57" s="1"/>
  <c r="J11" i="57" s="1"/>
  <c r="K11" i="57" s="1"/>
  <c r="Y11" i="57"/>
  <c r="X11" i="57"/>
  <c r="P11" i="57"/>
  <c r="O11" i="57"/>
  <c r="Q11" i="57" s="1"/>
  <c r="M11" i="57"/>
  <c r="H11" i="57"/>
  <c r="C11" i="57"/>
  <c r="AB10" i="57"/>
  <c r="AD10" i="57" s="1"/>
  <c r="J10" i="57" s="1"/>
  <c r="Y10" i="57"/>
  <c r="X10" i="57"/>
  <c r="P10" i="57"/>
  <c r="O10" i="57"/>
  <c r="Q10" i="57" s="1"/>
  <c r="M10" i="57"/>
  <c r="H10" i="57"/>
  <c r="C10" i="57"/>
  <c r="AB9" i="57"/>
  <c r="AD9" i="57" s="1"/>
  <c r="J9" i="57" s="1"/>
  <c r="K9" i="57" s="1"/>
  <c r="Y9" i="57"/>
  <c r="X9" i="57"/>
  <c r="P9" i="57"/>
  <c r="O9" i="57"/>
  <c r="Q9" i="57" s="1"/>
  <c r="M9" i="57"/>
  <c r="I9" i="57"/>
  <c r="H9" i="57"/>
  <c r="C9" i="57"/>
  <c r="AB8" i="57"/>
  <c r="AD8" i="57" s="1"/>
  <c r="J8" i="57" s="1"/>
  <c r="Y8" i="57"/>
  <c r="X8" i="57"/>
  <c r="P8" i="57"/>
  <c r="Q8" i="57" s="1"/>
  <c r="O8" i="57"/>
  <c r="M8" i="57"/>
  <c r="H8" i="57"/>
  <c r="C8" i="57"/>
  <c r="AB7" i="57"/>
  <c r="AD7" i="57" s="1"/>
  <c r="J7" i="57" s="1"/>
  <c r="Y7" i="57"/>
  <c r="X7" i="57"/>
  <c r="P7" i="57"/>
  <c r="O7" i="57"/>
  <c r="Q7" i="57" s="1"/>
  <c r="M7" i="57"/>
  <c r="H7" i="57"/>
  <c r="C7" i="57"/>
  <c r="AB6" i="57"/>
  <c r="AD6" i="57" s="1"/>
  <c r="J6" i="57" s="1"/>
  <c r="I6" i="57" s="1"/>
  <c r="Y6" i="57"/>
  <c r="X6" i="57"/>
  <c r="P6" i="57"/>
  <c r="Q6" i="57" s="1"/>
  <c r="O6" i="57"/>
  <c r="M6" i="57"/>
  <c r="H6" i="57"/>
  <c r="C6" i="57"/>
  <c r="AD5" i="57"/>
  <c r="J5" i="57" s="1"/>
  <c r="K5" i="57" s="1"/>
  <c r="AB5" i="57"/>
  <c r="Y5" i="57"/>
  <c r="X5" i="57"/>
  <c r="P5" i="57"/>
  <c r="O5" i="57"/>
  <c r="Q5" i="57" s="1"/>
  <c r="M5" i="57"/>
  <c r="I5" i="57"/>
  <c r="H5" i="57"/>
  <c r="C5" i="57"/>
  <c r="AB4" i="57"/>
  <c r="AD4" i="57" s="1"/>
  <c r="Y4" i="57"/>
  <c r="X4" i="57"/>
  <c r="P4" i="57"/>
  <c r="O4" i="57"/>
  <c r="Q4" i="57" s="1"/>
  <c r="M4" i="57"/>
  <c r="H4" i="57"/>
  <c r="C4" i="57"/>
  <c r="AG3" i="57"/>
  <c r="AF3" i="57"/>
  <c r="W3" i="57"/>
  <c r="X3" i="57" s="1"/>
  <c r="V3" i="57"/>
  <c r="U3" i="57"/>
  <c r="T3" i="57"/>
  <c r="O3" i="57"/>
  <c r="G3" i="57"/>
  <c r="F3" i="57"/>
  <c r="D3" i="57"/>
  <c r="A2" i="57"/>
  <c r="A1" i="57"/>
  <c r="AB31" i="56"/>
  <c r="AD31" i="56" s="1"/>
  <c r="J31" i="56" s="1"/>
  <c r="Y31" i="56"/>
  <c r="X31" i="56"/>
  <c r="P31" i="56"/>
  <c r="O31" i="56"/>
  <c r="M31" i="56"/>
  <c r="H31" i="56"/>
  <c r="C31" i="56"/>
  <c r="AB30" i="56"/>
  <c r="AD30" i="56" s="1"/>
  <c r="J30" i="56" s="1"/>
  <c r="Y30" i="56"/>
  <c r="X30" i="56"/>
  <c r="P30" i="56"/>
  <c r="O30" i="56"/>
  <c r="M30" i="56"/>
  <c r="H30" i="56"/>
  <c r="C30" i="56"/>
  <c r="AB29" i="56"/>
  <c r="AD29" i="56" s="1"/>
  <c r="J29" i="56" s="1"/>
  <c r="Y29" i="56"/>
  <c r="X29" i="56"/>
  <c r="P29" i="56"/>
  <c r="Q29" i="56" s="1"/>
  <c r="O29" i="56"/>
  <c r="M29" i="56"/>
  <c r="H29" i="56"/>
  <c r="C29" i="56"/>
  <c r="AB28" i="56"/>
  <c r="AD28" i="56" s="1"/>
  <c r="J28" i="56" s="1"/>
  <c r="Y28" i="56"/>
  <c r="X28" i="56"/>
  <c r="P28" i="56"/>
  <c r="O28" i="56"/>
  <c r="Q28" i="56" s="1"/>
  <c r="M28" i="56"/>
  <c r="H28" i="56"/>
  <c r="C28" i="56"/>
  <c r="AB27" i="56"/>
  <c r="AD27" i="56" s="1"/>
  <c r="J27" i="56" s="1"/>
  <c r="Y27" i="56"/>
  <c r="X27" i="56"/>
  <c r="P27" i="56"/>
  <c r="O27" i="56"/>
  <c r="Q27" i="56" s="1"/>
  <c r="M27" i="56"/>
  <c r="H27" i="56"/>
  <c r="C27" i="56"/>
  <c r="AB26" i="56"/>
  <c r="AD26" i="56" s="1"/>
  <c r="Y26" i="56"/>
  <c r="X26" i="56"/>
  <c r="P26" i="56"/>
  <c r="O26" i="56"/>
  <c r="Q26" i="56" s="1"/>
  <c r="M26" i="56"/>
  <c r="J26" i="56"/>
  <c r="K26" i="56" s="1"/>
  <c r="I26" i="56"/>
  <c r="H26" i="56"/>
  <c r="C26" i="56"/>
  <c r="AB25" i="56"/>
  <c r="AD25" i="56" s="1"/>
  <c r="J25" i="56" s="1"/>
  <c r="Y25" i="56"/>
  <c r="X25" i="56"/>
  <c r="P25" i="56"/>
  <c r="O25" i="56"/>
  <c r="M25" i="56"/>
  <c r="H25" i="56"/>
  <c r="C25" i="56"/>
  <c r="AB24" i="56"/>
  <c r="AD24" i="56" s="1"/>
  <c r="J24" i="56" s="1"/>
  <c r="Y24" i="56"/>
  <c r="X24" i="56"/>
  <c r="P24" i="56"/>
  <c r="Q24" i="56" s="1"/>
  <c r="O24" i="56"/>
  <c r="M24" i="56"/>
  <c r="H24" i="56"/>
  <c r="C24" i="56"/>
  <c r="AB23" i="56"/>
  <c r="AD23" i="56" s="1"/>
  <c r="J23" i="56" s="1"/>
  <c r="Y23" i="56"/>
  <c r="X23" i="56"/>
  <c r="P23" i="56"/>
  <c r="O23" i="56"/>
  <c r="Q23" i="56" s="1"/>
  <c r="M23" i="56"/>
  <c r="H23" i="56"/>
  <c r="C23" i="56"/>
  <c r="AB22" i="56"/>
  <c r="AD22" i="56" s="1"/>
  <c r="J22" i="56" s="1"/>
  <c r="Y22" i="56"/>
  <c r="X22" i="56"/>
  <c r="P22" i="56"/>
  <c r="O22" i="56"/>
  <c r="M22" i="56"/>
  <c r="H22" i="56"/>
  <c r="C22" i="56"/>
  <c r="AB21" i="56"/>
  <c r="AD21" i="56" s="1"/>
  <c r="J21" i="56" s="1"/>
  <c r="I21" i="56" s="1"/>
  <c r="Y21" i="56"/>
  <c r="X21" i="56"/>
  <c r="P21" i="56"/>
  <c r="O21" i="56"/>
  <c r="M21" i="56"/>
  <c r="H21" i="56"/>
  <c r="C21" i="56"/>
  <c r="AB20" i="56"/>
  <c r="AD20" i="56" s="1"/>
  <c r="J20" i="56" s="1"/>
  <c r="Y20" i="56"/>
  <c r="X20" i="56"/>
  <c r="Q20" i="56"/>
  <c r="P20" i="56"/>
  <c r="O20" i="56"/>
  <c r="M20" i="56"/>
  <c r="H20" i="56"/>
  <c r="C20" i="56"/>
  <c r="AB19" i="56"/>
  <c r="AD19" i="56" s="1"/>
  <c r="J19" i="56" s="1"/>
  <c r="Y19" i="56"/>
  <c r="X19" i="56"/>
  <c r="P19" i="56"/>
  <c r="O19" i="56"/>
  <c r="Q19" i="56" s="1"/>
  <c r="M19" i="56"/>
  <c r="H19" i="56"/>
  <c r="C19" i="56"/>
  <c r="AB18" i="56"/>
  <c r="AD18" i="56" s="1"/>
  <c r="J18" i="56" s="1"/>
  <c r="Y18" i="56"/>
  <c r="X18" i="56"/>
  <c r="P18" i="56"/>
  <c r="O18" i="56"/>
  <c r="Q18" i="56" s="1"/>
  <c r="M18" i="56"/>
  <c r="H18" i="56"/>
  <c r="C18" i="56"/>
  <c r="AB17" i="56"/>
  <c r="AD17" i="56" s="1"/>
  <c r="J17" i="56" s="1"/>
  <c r="Y17" i="56"/>
  <c r="X17" i="56"/>
  <c r="P17" i="56"/>
  <c r="O17" i="56"/>
  <c r="M17" i="56"/>
  <c r="H17" i="56"/>
  <c r="C17" i="56"/>
  <c r="AB16" i="56"/>
  <c r="AD16" i="56" s="1"/>
  <c r="J16" i="56" s="1"/>
  <c r="Y16" i="56"/>
  <c r="X16" i="56"/>
  <c r="P16" i="56"/>
  <c r="Q16" i="56" s="1"/>
  <c r="O16" i="56"/>
  <c r="M16" i="56"/>
  <c r="H16" i="56"/>
  <c r="C16" i="56"/>
  <c r="AB15" i="56"/>
  <c r="AD15" i="56" s="1"/>
  <c r="J15" i="56" s="1"/>
  <c r="K15" i="56" s="1"/>
  <c r="Y15" i="56"/>
  <c r="X15" i="56"/>
  <c r="P15" i="56"/>
  <c r="O15" i="56"/>
  <c r="Q15" i="56" s="1"/>
  <c r="M15" i="56"/>
  <c r="H15" i="56"/>
  <c r="C15" i="56"/>
  <c r="AB14" i="56"/>
  <c r="AD14" i="56" s="1"/>
  <c r="J14" i="56" s="1"/>
  <c r="Y14" i="56"/>
  <c r="X14" i="56"/>
  <c r="P14" i="56"/>
  <c r="O14" i="56"/>
  <c r="M14" i="56"/>
  <c r="H14" i="56"/>
  <c r="C14" i="56"/>
  <c r="AB13" i="56"/>
  <c r="AD13" i="56" s="1"/>
  <c r="J13" i="56" s="1"/>
  <c r="Y13" i="56"/>
  <c r="X13" i="56"/>
  <c r="P13" i="56"/>
  <c r="O13" i="56"/>
  <c r="M13" i="56"/>
  <c r="H13" i="56"/>
  <c r="C13" i="56"/>
  <c r="AB12" i="56"/>
  <c r="AD12" i="56" s="1"/>
  <c r="J12" i="56" s="1"/>
  <c r="Y12" i="56"/>
  <c r="X12" i="56"/>
  <c r="P12" i="56"/>
  <c r="O12" i="56"/>
  <c r="Q12" i="56" s="1"/>
  <c r="M12" i="56"/>
  <c r="H12" i="56"/>
  <c r="C12" i="56"/>
  <c r="AB11" i="56"/>
  <c r="AD11" i="56" s="1"/>
  <c r="J11" i="56" s="1"/>
  <c r="Y11" i="56"/>
  <c r="X11" i="56"/>
  <c r="P11" i="56"/>
  <c r="O11" i="56"/>
  <c r="Q11" i="56" s="1"/>
  <c r="M11" i="56"/>
  <c r="H11" i="56"/>
  <c r="C11" i="56"/>
  <c r="AB10" i="56"/>
  <c r="AD10" i="56" s="1"/>
  <c r="J10" i="56" s="1"/>
  <c r="Y10" i="56"/>
  <c r="X10" i="56"/>
  <c r="P10" i="56"/>
  <c r="O10" i="56"/>
  <c r="Q10" i="56" s="1"/>
  <c r="M10" i="56"/>
  <c r="H10" i="56"/>
  <c r="C10" i="56"/>
  <c r="AB9" i="56"/>
  <c r="AD9" i="56" s="1"/>
  <c r="J9" i="56" s="1"/>
  <c r="Y9" i="56"/>
  <c r="X9" i="56"/>
  <c r="P9" i="56"/>
  <c r="O9" i="56"/>
  <c r="M9" i="56"/>
  <c r="H9" i="56"/>
  <c r="C9" i="56"/>
  <c r="AB8" i="56"/>
  <c r="AD8" i="56" s="1"/>
  <c r="J8" i="56" s="1"/>
  <c r="Y8" i="56"/>
  <c r="X8" i="56"/>
  <c r="Q8" i="56"/>
  <c r="P8" i="56"/>
  <c r="O8" i="56"/>
  <c r="M8" i="56"/>
  <c r="H8" i="56"/>
  <c r="C8" i="56"/>
  <c r="AB7" i="56"/>
  <c r="AD7" i="56" s="1"/>
  <c r="J7" i="56" s="1"/>
  <c r="Y7" i="56"/>
  <c r="X7" i="56"/>
  <c r="P7" i="56"/>
  <c r="O7" i="56"/>
  <c r="Q7" i="56" s="1"/>
  <c r="M7" i="56"/>
  <c r="H7" i="56"/>
  <c r="C7" i="56"/>
  <c r="AB6" i="56"/>
  <c r="AD6" i="56" s="1"/>
  <c r="J6" i="56" s="1"/>
  <c r="Y6" i="56"/>
  <c r="X6" i="56"/>
  <c r="P6" i="56"/>
  <c r="O6" i="56"/>
  <c r="M6" i="56"/>
  <c r="H6" i="56"/>
  <c r="C6" i="56"/>
  <c r="AB5" i="56"/>
  <c r="AD5" i="56" s="1"/>
  <c r="J5" i="56" s="1"/>
  <c r="Y5" i="56"/>
  <c r="X5" i="56"/>
  <c r="P5" i="56"/>
  <c r="Q5" i="56" s="1"/>
  <c r="O5" i="56"/>
  <c r="M5" i="56"/>
  <c r="H5" i="56"/>
  <c r="C5" i="56"/>
  <c r="AD4" i="56"/>
  <c r="AB4" i="56"/>
  <c r="Y4" i="56"/>
  <c r="X4" i="56"/>
  <c r="P4" i="56"/>
  <c r="O4" i="56"/>
  <c r="Q4" i="56" s="1"/>
  <c r="M4" i="56"/>
  <c r="H4" i="56"/>
  <c r="C4" i="56"/>
  <c r="AG3" i="56"/>
  <c r="AF3" i="56"/>
  <c r="W3" i="56"/>
  <c r="V3" i="56"/>
  <c r="U3" i="56"/>
  <c r="T3" i="56"/>
  <c r="O3" i="56"/>
  <c r="G3" i="56"/>
  <c r="F3" i="56"/>
  <c r="D3" i="56"/>
  <c r="A2" i="56"/>
  <c r="A1" i="56"/>
  <c r="AB31" i="55"/>
  <c r="AD31" i="55" s="1"/>
  <c r="Y31" i="55"/>
  <c r="X31" i="55"/>
  <c r="P31" i="55"/>
  <c r="O31" i="55"/>
  <c r="M31" i="55"/>
  <c r="J31" i="55"/>
  <c r="I31" i="55" s="1"/>
  <c r="H31" i="55"/>
  <c r="C31" i="55"/>
  <c r="AD30" i="55"/>
  <c r="J30" i="55" s="1"/>
  <c r="AB30" i="55"/>
  <c r="Y30" i="55"/>
  <c r="X30" i="55"/>
  <c r="P30" i="55"/>
  <c r="Q30" i="55" s="1"/>
  <c r="O30" i="55"/>
  <c r="M30" i="55"/>
  <c r="H30" i="55"/>
  <c r="C30" i="55"/>
  <c r="AD29" i="55"/>
  <c r="J29" i="55" s="1"/>
  <c r="AB29" i="55"/>
  <c r="Y29" i="55"/>
  <c r="X29" i="55"/>
  <c r="P29" i="55"/>
  <c r="O29" i="55"/>
  <c r="Q29" i="55" s="1"/>
  <c r="M29" i="55"/>
  <c r="H29" i="55"/>
  <c r="C29" i="55"/>
  <c r="AB28" i="55"/>
  <c r="AD28" i="55" s="1"/>
  <c r="J28" i="55" s="1"/>
  <c r="Y28" i="55"/>
  <c r="X28" i="55"/>
  <c r="P28" i="55"/>
  <c r="O28" i="55"/>
  <c r="Q28" i="55" s="1"/>
  <c r="M28" i="55"/>
  <c r="H28" i="55"/>
  <c r="C28" i="55"/>
  <c r="AB27" i="55"/>
  <c r="AD27" i="55" s="1"/>
  <c r="J27" i="55" s="1"/>
  <c r="Y27" i="55"/>
  <c r="X27" i="55"/>
  <c r="P27" i="55"/>
  <c r="O27" i="55"/>
  <c r="Q27" i="55" s="1"/>
  <c r="M27" i="55"/>
  <c r="H27" i="55"/>
  <c r="C27" i="55"/>
  <c r="AB26" i="55"/>
  <c r="AD26" i="55" s="1"/>
  <c r="J26" i="55" s="1"/>
  <c r="Y26" i="55"/>
  <c r="X26" i="55"/>
  <c r="Q26" i="55"/>
  <c r="P26" i="55"/>
  <c r="O26" i="55"/>
  <c r="M26" i="55"/>
  <c r="H26" i="55"/>
  <c r="C26" i="55"/>
  <c r="AB25" i="55"/>
  <c r="AD25" i="55" s="1"/>
  <c r="J25" i="55" s="1"/>
  <c r="K25" i="55" s="1"/>
  <c r="Y25" i="55"/>
  <c r="X25" i="55"/>
  <c r="P25" i="55"/>
  <c r="O25" i="55"/>
  <c r="M25" i="55"/>
  <c r="H25" i="55"/>
  <c r="C25" i="55"/>
  <c r="AB24" i="55"/>
  <c r="AD24" i="55" s="1"/>
  <c r="J24" i="55" s="1"/>
  <c r="Y24" i="55"/>
  <c r="X24" i="55"/>
  <c r="P24" i="55"/>
  <c r="O24" i="55"/>
  <c r="Q24" i="55" s="1"/>
  <c r="M24" i="55"/>
  <c r="H24" i="55"/>
  <c r="C24" i="55"/>
  <c r="AB23" i="55"/>
  <c r="AD23" i="55" s="1"/>
  <c r="J23" i="55" s="1"/>
  <c r="Y23" i="55"/>
  <c r="X23" i="55"/>
  <c r="P23" i="55"/>
  <c r="O23" i="55"/>
  <c r="Q23" i="55" s="1"/>
  <c r="M23" i="55"/>
  <c r="H23" i="55"/>
  <c r="C23" i="55"/>
  <c r="AD22" i="55"/>
  <c r="J22" i="55" s="1"/>
  <c r="AB22" i="55"/>
  <c r="Y22" i="55"/>
  <c r="X22" i="55"/>
  <c r="P22" i="55"/>
  <c r="Q22" i="55" s="1"/>
  <c r="O22" i="55"/>
  <c r="M22" i="55"/>
  <c r="H22" i="55"/>
  <c r="C22" i="55"/>
  <c r="AB21" i="55"/>
  <c r="AD21" i="55" s="1"/>
  <c r="J21" i="55" s="1"/>
  <c r="Y21" i="55"/>
  <c r="X21" i="55"/>
  <c r="P21" i="55"/>
  <c r="O21" i="55"/>
  <c r="M21" i="55"/>
  <c r="H21" i="55"/>
  <c r="C21" i="55"/>
  <c r="AB20" i="55"/>
  <c r="AD20" i="55" s="1"/>
  <c r="J20" i="55" s="1"/>
  <c r="Y20" i="55"/>
  <c r="X20" i="55"/>
  <c r="P20" i="55"/>
  <c r="O20" i="55"/>
  <c r="M20" i="55"/>
  <c r="H20" i="55"/>
  <c r="C20" i="55"/>
  <c r="AB19" i="55"/>
  <c r="AD19" i="55" s="1"/>
  <c r="J19" i="55" s="1"/>
  <c r="Y19" i="55"/>
  <c r="X19" i="55"/>
  <c r="P19" i="55"/>
  <c r="Q19" i="55" s="1"/>
  <c r="O19" i="55"/>
  <c r="M19" i="55"/>
  <c r="H19" i="55"/>
  <c r="C19" i="55"/>
  <c r="AD18" i="55"/>
  <c r="J18" i="55" s="1"/>
  <c r="I18" i="55" s="1"/>
  <c r="AB18" i="55"/>
  <c r="Y18" i="55"/>
  <c r="X18" i="55"/>
  <c r="P18" i="55"/>
  <c r="O18" i="55"/>
  <c r="M18" i="55"/>
  <c r="K18" i="55"/>
  <c r="H18" i="55"/>
  <c r="C18" i="55"/>
  <c r="AB17" i="55"/>
  <c r="AD17" i="55" s="1"/>
  <c r="J17" i="55" s="1"/>
  <c r="K17" i="55" s="1"/>
  <c r="Y17" i="55"/>
  <c r="X17" i="55"/>
  <c r="P17" i="55"/>
  <c r="O17" i="55"/>
  <c r="M17" i="55"/>
  <c r="H17" i="55"/>
  <c r="C17" i="55"/>
  <c r="AB16" i="55"/>
  <c r="AD16" i="55" s="1"/>
  <c r="J16" i="55" s="1"/>
  <c r="K16" i="55" s="1"/>
  <c r="Y16" i="55"/>
  <c r="X16" i="55"/>
  <c r="P16" i="55"/>
  <c r="O16" i="55"/>
  <c r="M16" i="55"/>
  <c r="H16" i="55"/>
  <c r="C16" i="55"/>
  <c r="AD15" i="55"/>
  <c r="J15" i="55" s="1"/>
  <c r="AB15" i="55"/>
  <c r="Y15" i="55"/>
  <c r="X15" i="55"/>
  <c r="P15" i="55"/>
  <c r="O15" i="55"/>
  <c r="M15" i="55"/>
  <c r="H15" i="55"/>
  <c r="C15" i="55"/>
  <c r="AB14" i="55"/>
  <c r="AD14" i="55" s="1"/>
  <c r="J14" i="55" s="1"/>
  <c r="Y14" i="55"/>
  <c r="X14" i="55"/>
  <c r="Q14" i="55"/>
  <c r="P14" i="55"/>
  <c r="O14" i="55"/>
  <c r="M14" i="55"/>
  <c r="H14" i="55"/>
  <c r="C14" i="55"/>
  <c r="AB13" i="55"/>
  <c r="AD13" i="55" s="1"/>
  <c r="J13" i="55" s="1"/>
  <c r="Y13" i="55"/>
  <c r="X13" i="55"/>
  <c r="P13" i="55"/>
  <c r="O13" i="55"/>
  <c r="Q13" i="55" s="1"/>
  <c r="M13" i="55"/>
  <c r="H13" i="55"/>
  <c r="C13" i="55"/>
  <c r="AB12" i="55"/>
  <c r="AD12" i="55" s="1"/>
  <c r="J12" i="55" s="1"/>
  <c r="Y12" i="55"/>
  <c r="X12" i="55"/>
  <c r="P12" i="55"/>
  <c r="O12" i="55"/>
  <c r="Q12" i="55" s="1"/>
  <c r="M12" i="55"/>
  <c r="H12" i="55"/>
  <c r="C12" i="55"/>
  <c r="AB11" i="55"/>
  <c r="AD11" i="55" s="1"/>
  <c r="J11" i="55" s="1"/>
  <c r="Y11" i="55"/>
  <c r="X11" i="55"/>
  <c r="P11" i="55"/>
  <c r="O11" i="55"/>
  <c r="M11" i="55"/>
  <c r="H11" i="55"/>
  <c r="C11" i="55"/>
  <c r="AB10" i="55"/>
  <c r="AD10" i="55" s="1"/>
  <c r="J10" i="55" s="1"/>
  <c r="Y10" i="55"/>
  <c r="X10" i="55"/>
  <c r="Q10" i="55"/>
  <c r="P10" i="55"/>
  <c r="O10" i="55"/>
  <c r="M10" i="55"/>
  <c r="H10" i="55"/>
  <c r="C10" i="55"/>
  <c r="AB9" i="55"/>
  <c r="AD9" i="55" s="1"/>
  <c r="J9" i="55" s="1"/>
  <c r="K9" i="55" s="1"/>
  <c r="Y9" i="55"/>
  <c r="X9" i="55"/>
  <c r="P9" i="55"/>
  <c r="O9" i="55"/>
  <c r="M9" i="55"/>
  <c r="H9" i="55"/>
  <c r="C9" i="55"/>
  <c r="AB8" i="55"/>
  <c r="AD8" i="55" s="1"/>
  <c r="J8" i="55" s="1"/>
  <c r="K8" i="55" s="1"/>
  <c r="Y8" i="55"/>
  <c r="X8" i="55"/>
  <c r="P8" i="55"/>
  <c r="O8" i="55"/>
  <c r="M8" i="55"/>
  <c r="H8" i="55"/>
  <c r="C8" i="55"/>
  <c r="AB7" i="55"/>
  <c r="AD7" i="55" s="1"/>
  <c r="J7" i="55" s="1"/>
  <c r="Y7" i="55"/>
  <c r="X7" i="55"/>
  <c r="P7" i="55"/>
  <c r="O7" i="55"/>
  <c r="M7" i="55"/>
  <c r="H7" i="55"/>
  <c r="C7" i="55"/>
  <c r="AB6" i="55"/>
  <c r="AD6" i="55" s="1"/>
  <c r="J6" i="55" s="1"/>
  <c r="Y6" i="55"/>
  <c r="X6" i="55"/>
  <c r="P6" i="55"/>
  <c r="O6" i="55"/>
  <c r="Q6" i="55" s="1"/>
  <c r="M6" i="55"/>
  <c r="H6" i="55"/>
  <c r="C6" i="55"/>
  <c r="AB5" i="55"/>
  <c r="AD5" i="55" s="1"/>
  <c r="J5" i="55" s="1"/>
  <c r="Y5" i="55"/>
  <c r="X5" i="55"/>
  <c r="P5" i="55"/>
  <c r="O5" i="55"/>
  <c r="M5" i="55"/>
  <c r="H5" i="55"/>
  <c r="C5" i="55"/>
  <c r="AB4" i="55"/>
  <c r="AD4" i="55" s="1"/>
  <c r="Y4" i="55"/>
  <c r="X4" i="55"/>
  <c r="P4" i="55"/>
  <c r="O4" i="55"/>
  <c r="M4" i="55"/>
  <c r="H4" i="55"/>
  <c r="C4" i="55"/>
  <c r="AG3" i="55"/>
  <c r="AF3" i="55"/>
  <c r="W3" i="55"/>
  <c r="V3" i="55"/>
  <c r="U3" i="55"/>
  <c r="T3" i="55"/>
  <c r="O3" i="55"/>
  <c r="G3" i="55"/>
  <c r="H3" i="55" s="1"/>
  <c r="F3" i="55"/>
  <c r="D3" i="55"/>
  <c r="A2" i="55"/>
  <c r="A1" i="55"/>
  <c r="AB31" i="54"/>
  <c r="AD31" i="54" s="1"/>
  <c r="J31" i="54" s="1"/>
  <c r="Y31" i="54"/>
  <c r="X31" i="54"/>
  <c r="P31" i="54"/>
  <c r="O31" i="54"/>
  <c r="M31" i="54"/>
  <c r="H31" i="54"/>
  <c r="C31" i="54"/>
  <c r="AB30" i="54"/>
  <c r="AD30" i="54" s="1"/>
  <c r="J30" i="54" s="1"/>
  <c r="Y30" i="54"/>
  <c r="X30" i="54"/>
  <c r="P30" i="54"/>
  <c r="O30" i="54"/>
  <c r="Q30" i="54" s="1"/>
  <c r="M30" i="54"/>
  <c r="H30" i="54"/>
  <c r="C30" i="54"/>
  <c r="AB29" i="54"/>
  <c r="AD29" i="54" s="1"/>
  <c r="J29" i="54" s="1"/>
  <c r="Y29" i="54"/>
  <c r="X29" i="54"/>
  <c r="P29" i="54"/>
  <c r="O29" i="54"/>
  <c r="M29" i="54"/>
  <c r="H29" i="54"/>
  <c r="C29" i="54"/>
  <c r="AD28" i="54"/>
  <c r="J28" i="54" s="1"/>
  <c r="I28" i="54" s="1"/>
  <c r="AB28" i="54"/>
  <c r="Y28" i="54"/>
  <c r="X28" i="54"/>
  <c r="Q28" i="54"/>
  <c r="P28" i="54"/>
  <c r="O28" i="54"/>
  <c r="M28" i="54"/>
  <c r="K28" i="54"/>
  <c r="H28" i="54"/>
  <c r="C28" i="54"/>
  <c r="AB27" i="54"/>
  <c r="AD27" i="54" s="1"/>
  <c r="J27" i="54" s="1"/>
  <c r="Y27" i="54"/>
  <c r="X27" i="54"/>
  <c r="P27" i="54"/>
  <c r="O27" i="54"/>
  <c r="Q27" i="54" s="1"/>
  <c r="M27" i="54"/>
  <c r="H27" i="54"/>
  <c r="C27" i="54"/>
  <c r="AB26" i="54"/>
  <c r="AD26" i="54" s="1"/>
  <c r="J26" i="54" s="1"/>
  <c r="Y26" i="54"/>
  <c r="X26" i="54"/>
  <c r="P26" i="54"/>
  <c r="O26" i="54"/>
  <c r="Q26" i="54" s="1"/>
  <c r="M26" i="54"/>
  <c r="H26" i="54"/>
  <c r="C26" i="54"/>
  <c r="AB25" i="54"/>
  <c r="AD25" i="54" s="1"/>
  <c r="J25" i="54" s="1"/>
  <c r="I25" i="54" s="1"/>
  <c r="Y25" i="54"/>
  <c r="X25" i="54"/>
  <c r="P25" i="54"/>
  <c r="Q25" i="54" s="1"/>
  <c r="O25" i="54"/>
  <c r="M25" i="54"/>
  <c r="H25" i="54"/>
  <c r="C25" i="54"/>
  <c r="AB24" i="54"/>
  <c r="AD24" i="54" s="1"/>
  <c r="J24" i="54" s="1"/>
  <c r="K24" i="54" s="1"/>
  <c r="Y24" i="54"/>
  <c r="X24" i="54"/>
  <c r="Q24" i="54"/>
  <c r="P24" i="54"/>
  <c r="O24" i="54"/>
  <c r="M24" i="54"/>
  <c r="I24" i="54"/>
  <c r="H24" i="54"/>
  <c r="C24" i="54"/>
  <c r="AB23" i="54"/>
  <c r="AD23" i="54" s="1"/>
  <c r="J23" i="54" s="1"/>
  <c r="Y23" i="54"/>
  <c r="X23" i="54"/>
  <c r="P23" i="54"/>
  <c r="O23" i="54"/>
  <c r="M23" i="54"/>
  <c r="H23" i="54"/>
  <c r="C23" i="54"/>
  <c r="AB22" i="54"/>
  <c r="AD22" i="54" s="1"/>
  <c r="J22" i="54" s="1"/>
  <c r="Y22" i="54"/>
  <c r="X22" i="54"/>
  <c r="P22" i="54"/>
  <c r="O22" i="54"/>
  <c r="M22" i="54"/>
  <c r="H22" i="54"/>
  <c r="C22" i="54"/>
  <c r="AB21" i="54"/>
  <c r="AD21" i="54" s="1"/>
  <c r="J21" i="54" s="1"/>
  <c r="Y21" i="54"/>
  <c r="X21" i="54"/>
  <c r="P21" i="54"/>
  <c r="Q21" i="54" s="1"/>
  <c r="O21" i="54"/>
  <c r="M21" i="54"/>
  <c r="H21" i="54"/>
  <c r="C21" i="54"/>
  <c r="AB20" i="54"/>
  <c r="AD20" i="54" s="1"/>
  <c r="J20" i="54" s="1"/>
  <c r="I20" i="54" s="1"/>
  <c r="Y20" i="54"/>
  <c r="X20" i="54"/>
  <c r="P20" i="54"/>
  <c r="O20" i="54"/>
  <c r="Q20" i="54" s="1"/>
  <c r="M20" i="54"/>
  <c r="H20" i="54"/>
  <c r="C20" i="54"/>
  <c r="AB19" i="54"/>
  <c r="AD19" i="54" s="1"/>
  <c r="J19" i="54" s="1"/>
  <c r="Y19" i="54"/>
  <c r="X19" i="54"/>
  <c r="P19" i="54"/>
  <c r="O19" i="54"/>
  <c r="Q19" i="54" s="1"/>
  <c r="M19" i="54"/>
  <c r="H19" i="54"/>
  <c r="C19" i="54"/>
  <c r="AB18" i="54"/>
  <c r="AD18" i="54" s="1"/>
  <c r="J18" i="54" s="1"/>
  <c r="K18" i="54" s="1"/>
  <c r="Y18" i="54"/>
  <c r="X18" i="54"/>
  <c r="P18" i="54"/>
  <c r="O18" i="54"/>
  <c r="Q18" i="54" s="1"/>
  <c r="M18" i="54"/>
  <c r="H18" i="54"/>
  <c r="C18" i="54"/>
  <c r="AB17" i="54"/>
  <c r="AD17" i="54" s="1"/>
  <c r="J17" i="54" s="1"/>
  <c r="Y17" i="54"/>
  <c r="X17" i="54"/>
  <c r="P17" i="54"/>
  <c r="O17" i="54"/>
  <c r="M17" i="54"/>
  <c r="H17" i="54"/>
  <c r="C17" i="54"/>
  <c r="AD16" i="54"/>
  <c r="J16" i="54" s="1"/>
  <c r="I16" i="54" s="1"/>
  <c r="AB16" i="54"/>
  <c r="Y16" i="54"/>
  <c r="X16" i="54"/>
  <c r="P16" i="54"/>
  <c r="O16" i="54"/>
  <c r="Q16" i="54" s="1"/>
  <c r="M16" i="54"/>
  <c r="K16" i="54"/>
  <c r="H16" i="54"/>
  <c r="C16" i="54"/>
  <c r="AB15" i="54"/>
  <c r="AD15" i="54" s="1"/>
  <c r="J15" i="54" s="1"/>
  <c r="Y15" i="54"/>
  <c r="X15" i="54"/>
  <c r="P15" i="54"/>
  <c r="O15" i="54"/>
  <c r="Q15" i="54" s="1"/>
  <c r="M15" i="54"/>
  <c r="H15" i="54"/>
  <c r="C15" i="54"/>
  <c r="AB14" i="54"/>
  <c r="AD14" i="54" s="1"/>
  <c r="J14" i="54" s="1"/>
  <c r="K14" i="54" s="1"/>
  <c r="Y14" i="54"/>
  <c r="X14" i="54"/>
  <c r="P14" i="54"/>
  <c r="O14" i="54"/>
  <c r="Q14" i="54" s="1"/>
  <c r="M14" i="54"/>
  <c r="H14" i="54"/>
  <c r="C14" i="54"/>
  <c r="AB13" i="54"/>
  <c r="AD13" i="54" s="1"/>
  <c r="J13" i="54" s="1"/>
  <c r="Y13" i="54"/>
  <c r="X13" i="54"/>
  <c r="P13" i="54"/>
  <c r="O13" i="54"/>
  <c r="M13" i="54"/>
  <c r="H13" i="54"/>
  <c r="C13" i="54"/>
  <c r="AD12" i="54"/>
  <c r="J12" i="54" s="1"/>
  <c r="I12" i="54" s="1"/>
  <c r="AB12" i="54"/>
  <c r="Y12" i="54"/>
  <c r="X12" i="54"/>
  <c r="Q12" i="54"/>
  <c r="P12" i="54"/>
  <c r="O12" i="54"/>
  <c r="M12" i="54"/>
  <c r="K12" i="54"/>
  <c r="H12" i="54"/>
  <c r="C12" i="54"/>
  <c r="AB11" i="54"/>
  <c r="AD11" i="54" s="1"/>
  <c r="J11" i="54" s="1"/>
  <c r="Y11" i="54"/>
  <c r="X11" i="54"/>
  <c r="P11" i="54"/>
  <c r="O11" i="54"/>
  <c r="Q11" i="54" s="1"/>
  <c r="M11" i="54"/>
  <c r="H11" i="54"/>
  <c r="C11" i="54"/>
  <c r="AB10" i="54"/>
  <c r="AD10" i="54" s="1"/>
  <c r="J10" i="54" s="1"/>
  <c r="K10" i="54" s="1"/>
  <c r="Y10" i="54"/>
  <c r="X10" i="54"/>
  <c r="P10" i="54"/>
  <c r="O10" i="54"/>
  <c r="Q10" i="54" s="1"/>
  <c r="M10" i="54"/>
  <c r="I10" i="54"/>
  <c r="H10" i="54"/>
  <c r="C10" i="54"/>
  <c r="AD9" i="54"/>
  <c r="J9" i="54" s="1"/>
  <c r="I9" i="54" s="1"/>
  <c r="AB9" i="54"/>
  <c r="Y9" i="54"/>
  <c r="X9" i="54"/>
  <c r="P9" i="54"/>
  <c r="O9" i="54"/>
  <c r="M9" i="54"/>
  <c r="H9" i="54"/>
  <c r="C9" i="54"/>
  <c r="AB8" i="54"/>
  <c r="AD8" i="54" s="1"/>
  <c r="J8" i="54" s="1"/>
  <c r="K8" i="54" s="1"/>
  <c r="Y8" i="54"/>
  <c r="X8" i="54"/>
  <c r="P8" i="54"/>
  <c r="Q8" i="54" s="1"/>
  <c r="O8" i="54"/>
  <c r="M8" i="54"/>
  <c r="H8" i="54"/>
  <c r="C8" i="54"/>
  <c r="AB7" i="54"/>
  <c r="AD7" i="54" s="1"/>
  <c r="J7" i="54" s="1"/>
  <c r="K7" i="54" s="1"/>
  <c r="Y7" i="54"/>
  <c r="X7" i="54"/>
  <c r="P7" i="54"/>
  <c r="O7" i="54"/>
  <c r="M7" i="54"/>
  <c r="H7" i="54"/>
  <c r="C7" i="54"/>
  <c r="AB6" i="54"/>
  <c r="AD6" i="54" s="1"/>
  <c r="J6" i="54" s="1"/>
  <c r="Y6" i="54"/>
  <c r="X6" i="54"/>
  <c r="P6" i="54"/>
  <c r="O6" i="54"/>
  <c r="M6" i="54"/>
  <c r="H6" i="54"/>
  <c r="C6" i="54"/>
  <c r="AB5" i="54"/>
  <c r="AD5" i="54" s="1"/>
  <c r="J5" i="54" s="1"/>
  <c r="Y5" i="54"/>
  <c r="X5" i="54"/>
  <c r="P5" i="54"/>
  <c r="Q5" i="54" s="1"/>
  <c r="O5" i="54"/>
  <c r="M5" i="54"/>
  <c r="H5" i="54"/>
  <c r="C5" i="54"/>
  <c r="AB4" i="54"/>
  <c r="AD4" i="54" s="1"/>
  <c r="J4" i="54" s="1"/>
  <c r="Y4" i="54"/>
  <c r="X4" i="54"/>
  <c r="P4" i="54"/>
  <c r="O4" i="54"/>
  <c r="M4" i="54"/>
  <c r="H4" i="54"/>
  <c r="C4" i="54"/>
  <c r="AG3" i="54"/>
  <c r="AF3" i="54"/>
  <c r="W3" i="54"/>
  <c r="V3" i="54"/>
  <c r="U3" i="54"/>
  <c r="T3" i="54"/>
  <c r="O3" i="54"/>
  <c r="G3" i="54"/>
  <c r="F3" i="54"/>
  <c r="H3" i="54" s="1"/>
  <c r="D3" i="54"/>
  <c r="A2" i="54"/>
  <c r="A1" i="54"/>
  <c r="AB31" i="53"/>
  <c r="AD31" i="53" s="1"/>
  <c r="J31" i="53" s="1"/>
  <c r="Y31" i="53"/>
  <c r="X31" i="53"/>
  <c r="P31" i="53"/>
  <c r="O31" i="53"/>
  <c r="M31" i="53"/>
  <c r="H31" i="53"/>
  <c r="C31" i="53"/>
  <c r="AD30" i="53"/>
  <c r="J30" i="53" s="1"/>
  <c r="I30" i="53" s="1"/>
  <c r="AB30" i="53"/>
  <c r="Y30" i="53"/>
  <c r="X30" i="53"/>
  <c r="P30" i="53"/>
  <c r="O30" i="53"/>
  <c r="Q30" i="53" s="1"/>
  <c r="M30" i="53"/>
  <c r="H30" i="53"/>
  <c r="C30" i="53"/>
  <c r="AB29" i="53"/>
  <c r="AD29" i="53" s="1"/>
  <c r="J29" i="53" s="1"/>
  <c r="Y29" i="53"/>
  <c r="X29" i="53"/>
  <c r="P29" i="53"/>
  <c r="O29" i="53"/>
  <c r="Q29" i="53" s="1"/>
  <c r="M29" i="53"/>
  <c r="H29" i="53"/>
  <c r="C29" i="53"/>
  <c r="AB28" i="53"/>
  <c r="AD28" i="53" s="1"/>
  <c r="J28" i="53" s="1"/>
  <c r="Y28" i="53"/>
  <c r="X28" i="53"/>
  <c r="P28" i="53"/>
  <c r="O28" i="53"/>
  <c r="Q28" i="53" s="1"/>
  <c r="M28" i="53"/>
  <c r="H28" i="53"/>
  <c r="C28" i="53"/>
  <c r="AB27" i="53"/>
  <c r="AD27" i="53" s="1"/>
  <c r="J27" i="53" s="1"/>
  <c r="Y27" i="53"/>
  <c r="X27" i="53"/>
  <c r="P27" i="53"/>
  <c r="O27" i="53"/>
  <c r="Q27" i="53" s="1"/>
  <c r="M27" i="53"/>
  <c r="H27" i="53"/>
  <c r="C27" i="53"/>
  <c r="AB26" i="53"/>
  <c r="AD26" i="53" s="1"/>
  <c r="J26" i="53" s="1"/>
  <c r="Y26" i="53"/>
  <c r="X26" i="53"/>
  <c r="P26" i="53"/>
  <c r="O26" i="53"/>
  <c r="Q26" i="53" s="1"/>
  <c r="M26" i="53"/>
  <c r="H26" i="53"/>
  <c r="C26" i="53"/>
  <c r="AB25" i="53"/>
  <c r="AD25" i="53" s="1"/>
  <c r="J25" i="53" s="1"/>
  <c r="K25" i="53" s="1"/>
  <c r="Y25" i="53"/>
  <c r="X25" i="53"/>
  <c r="P25" i="53"/>
  <c r="O25" i="53"/>
  <c r="Q25" i="53" s="1"/>
  <c r="M25" i="53"/>
  <c r="H25" i="53"/>
  <c r="C25" i="53"/>
  <c r="AD24" i="53"/>
  <c r="AB24" i="53"/>
  <c r="Y24" i="53"/>
  <c r="X24" i="53"/>
  <c r="P24" i="53"/>
  <c r="O24" i="53"/>
  <c r="M24" i="53"/>
  <c r="J24" i="53"/>
  <c r="I24" i="53" s="1"/>
  <c r="H24" i="53"/>
  <c r="C24" i="53"/>
  <c r="AB23" i="53"/>
  <c r="AD23" i="53" s="1"/>
  <c r="J23" i="53" s="1"/>
  <c r="Y23" i="53"/>
  <c r="X23" i="53"/>
  <c r="Q23" i="53"/>
  <c r="P23" i="53"/>
  <c r="O23" i="53"/>
  <c r="M23" i="53"/>
  <c r="H23" i="53"/>
  <c r="C23" i="53"/>
  <c r="AD22" i="53"/>
  <c r="J22" i="53" s="1"/>
  <c r="AB22" i="53"/>
  <c r="Y22" i="53"/>
  <c r="X22" i="53"/>
  <c r="P22" i="53"/>
  <c r="O22" i="53"/>
  <c r="M22" i="53"/>
  <c r="H22" i="53"/>
  <c r="C22" i="53"/>
  <c r="AB21" i="53"/>
  <c r="AD21" i="53" s="1"/>
  <c r="J21" i="53" s="1"/>
  <c r="Y21" i="53"/>
  <c r="X21" i="53"/>
  <c r="P21" i="53"/>
  <c r="O21" i="53"/>
  <c r="Q21" i="53" s="1"/>
  <c r="M21" i="53"/>
  <c r="H21" i="53"/>
  <c r="C21" i="53"/>
  <c r="AB20" i="53"/>
  <c r="AD20" i="53" s="1"/>
  <c r="J20" i="53" s="1"/>
  <c r="K20" i="53" s="1"/>
  <c r="Y20" i="53"/>
  <c r="X20" i="53"/>
  <c r="P20" i="53"/>
  <c r="O20" i="53"/>
  <c r="Q20" i="53" s="1"/>
  <c r="M20" i="53"/>
  <c r="H20" i="53"/>
  <c r="C20" i="53"/>
  <c r="AB19" i="53"/>
  <c r="AD19" i="53" s="1"/>
  <c r="J19" i="53" s="1"/>
  <c r="Y19" i="53"/>
  <c r="X19" i="53"/>
  <c r="P19" i="53"/>
  <c r="O19" i="53"/>
  <c r="M19" i="53"/>
  <c r="H19" i="53"/>
  <c r="C19" i="53"/>
  <c r="AB18" i="53"/>
  <c r="AD18" i="53" s="1"/>
  <c r="J18" i="53" s="1"/>
  <c r="Y18" i="53"/>
  <c r="X18" i="53"/>
  <c r="P18" i="53"/>
  <c r="Q18" i="53" s="1"/>
  <c r="O18" i="53"/>
  <c r="M18" i="53"/>
  <c r="H18" i="53"/>
  <c r="C18" i="53"/>
  <c r="AB17" i="53"/>
  <c r="AD17" i="53" s="1"/>
  <c r="J17" i="53" s="1"/>
  <c r="K17" i="53" s="1"/>
  <c r="Y17" i="53"/>
  <c r="X17" i="53"/>
  <c r="Q17" i="53"/>
  <c r="P17" i="53"/>
  <c r="O17" i="53"/>
  <c r="M17" i="53"/>
  <c r="I17" i="53"/>
  <c r="H17" i="53"/>
  <c r="C17" i="53"/>
  <c r="AB16" i="53"/>
  <c r="AD16" i="53" s="1"/>
  <c r="J16" i="53" s="1"/>
  <c r="K16" i="53" s="1"/>
  <c r="Y16" i="53"/>
  <c r="X16" i="53"/>
  <c r="P16" i="53"/>
  <c r="O16" i="53"/>
  <c r="M16" i="53"/>
  <c r="H16" i="53"/>
  <c r="C16" i="53"/>
  <c r="AB15" i="53"/>
  <c r="AD15" i="53" s="1"/>
  <c r="J15" i="53" s="1"/>
  <c r="Y15" i="53"/>
  <c r="X15" i="53"/>
  <c r="P15" i="53"/>
  <c r="O15" i="53"/>
  <c r="M15" i="53"/>
  <c r="H15" i="53"/>
  <c r="C15" i="53"/>
  <c r="AD14" i="53"/>
  <c r="J14" i="53" s="1"/>
  <c r="I14" i="53" s="1"/>
  <c r="AB14" i="53"/>
  <c r="Y14" i="53"/>
  <c r="X14" i="53"/>
  <c r="P14" i="53"/>
  <c r="O14" i="53"/>
  <c r="Q14" i="53" s="1"/>
  <c r="M14" i="53"/>
  <c r="H14" i="53"/>
  <c r="C14" i="53"/>
  <c r="AB13" i="53"/>
  <c r="AD13" i="53" s="1"/>
  <c r="J13" i="53" s="1"/>
  <c r="Y13" i="53"/>
  <c r="X13" i="53"/>
  <c r="P13" i="53"/>
  <c r="O13" i="53"/>
  <c r="Q13" i="53" s="1"/>
  <c r="M13" i="53"/>
  <c r="H13" i="53"/>
  <c r="C13" i="53"/>
  <c r="AB12" i="53"/>
  <c r="AD12" i="53" s="1"/>
  <c r="J12" i="53" s="1"/>
  <c r="Y12" i="53"/>
  <c r="X12" i="53"/>
  <c r="P12" i="53"/>
  <c r="O12" i="53"/>
  <c r="Q12" i="53" s="1"/>
  <c r="M12" i="53"/>
  <c r="H12" i="53"/>
  <c r="C12" i="53"/>
  <c r="AB11" i="53"/>
  <c r="AD11" i="53" s="1"/>
  <c r="J11" i="53" s="1"/>
  <c r="Y11" i="53"/>
  <c r="X11" i="53"/>
  <c r="P11" i="53"/>
  <c r="O11" i="53"/>
  <c r="Q11" i="53" s="1"/>
  <c r="M11" i="53"/>
  <c r="H11" i="53"/>
  <c r="C11" i="53"/>
  <c r="AB10" i="53"/>
  <c r="AD10" i="53" s="1"/>
  <c r="J10" i="53" s="1"/>
  <c r="K10" i="53" s="1"/>
  <c r="Y10" i="53"/>
  <c r="X10" i="53"/>
  <c r="P10" i="53"/>
  <c r="O10" i="53"/>
  <c r="Q10" i="53" s="1"/>
  <c r="M10" i="53"/>
  <c r="H10" i="53"/>
  <c r="C10" i="53"/>
  <c r="AB9" i="53"/>
  <c r="AD9" i="53" s="1"/>
  <c r="J9" i="53" s="1"/>
  <c r="K9" i="53" s="1"/>
  <c r="Y9" i="53"/>
  <c r="X9" i="53"/>
  <c r="P9" i="53"/>
  <c r="O9" i="53"/>
  <c r="Q9" i="53" s="1"/>
  <c r="M9" i="53"/>
  <c r="H9" i="53"/>
  <c r="C9" i="53"/>
  <c r="AB8" i="53"/>
  <c r="AD8" i="53" s="1"/>
  <c r="J8" i="53" s="1"/>
  <c r="Y8" i="53"/>
  <c r="X8" i="53"/>
  <c r="P8" i="53"/>
  <c r="O8" i="53"/>
  <c r="M8" i="53"/>
  <c r="H8" i="53"/>
  <c r="C8" i="53"/>
  <c r="AD7" i="53"/>
  <c r="J7" i="53" s="1"/>
  <c r="I7" i="53" s="1"/>
  <c r="AB7" i="53"/>
  <c r="Y7" i="53"/>
  <c r="X7" i="53"/>
  <c r="P7" i="53"/>
  <c r="Q7" i="53" s="1"/>
  <c r="O7" i="53"/>
  <c r="M7" i="53"/>
  <c r="H7" i="53"/>
  <c r="C7" i="53"/>
  <c r="AB6" i="53"/>
  <c r="AD6" i="53" s="1"/>
  <c r="J6" i="53" s="1"/>
  <c r="Y6" i="53"/>
  <c r="X6" i="53"/>
  <c r="P6" i="53"/>
  <c r="O6" i="53"/>
  <c r="Q6" i="53" s="1"/>
  <c r="M6" i="53"/>
  <c r="H6" i="53"/>
  <c r="C6" i="53"/>
  <c r="AB5" i="53"/>
  <c r="AD5" i="53" s="1"/>
  <c r="J5" i="53" s="1"/>
  <c r="Y5" i="53"/>
  <c r="X5" i="53"/>
  <c r="P5" i="53"/>
  <c r="O5" i="53"/>
  <c r="Q5" i="53" s="1"/>
  <c r="M5" i="53"/>
  <c r="H5" i="53"/>
  <c r="C5" i="53"/>
  <c r="AB4" i="53"/>
  <c r="AD4" i="53" s="1"/>
  <c r="Y4" i="53"/>
  <c r="X4" i="53"/>
  <c r="P4" i="53"/>
  <c r="O4" i="53"/>
  <c r="M4" i="53"/>
  <c r="J4" i="53"/>
  <c r="I4" i="53" s="1"/>
  <c r="H4" i="53"/>
  <c r="C4" i="53"/>
  <c r="AG3" i="53"/>
  <c r="AF3" i="53"/>
  <c r="W3" i="53"/>
  <c r="V3" i="53"/>
  <c r="U3" i="53"/>
  <c r="T3" i="53"/>
  <c r="O3" i="53"/>
  <c r="G3" i="53"/>
  <c r="F3" i="53"/>
  <c r="H3" i="53" s="1"/>
  <c r="D3" i="53"/>
  <c r="A2" i="53"/>
  <c r="A1" i="53"/>
  <c r="AB31" i="52"/>
  <c r="AD31" i="52" s="1"/>
  <c r="J31" i="52" s="1"/>
  <c r="Y31" i="52"/>
  <c r="X31" i="52"/>
  <c r="P31" i="52"/>
  <c r="O31" i="52"/>
  <c r="Q31" i="52" s="1"/>
  <c r="M31" i="52"/>
  <c r="H31" i="52"/>
  <c r="C31" i="52"/>
  <c r="AB30" i="52"/>
  <c r="AD30" i="52" s="1"/>
  <c r="J30" i="52" s="1"/>
  <c r="K30" i="52" s="1"/>
  <c r="Y30" i="52"/>
  <c r="X30" i="52"/>
  <c r="P30" i="52"/>
  <c r="Q30" i="52" s="1"/>
  <c r="O30" i="52"/>
  <c r="M30" i="52"/>
  <c r="H30" i="52"/>
  <c r="C30" i="52"/>
  <c r="AB29" i="52"/>
  <c r="AD29" i="52" s="1"/>
  <c r="J29" i="52" s="1"/>
  <c r="Y29" i="52"/>
  <c r="X29" i="52"/>
  <c r="P29" i="52"/>
  <c r="O29" i="52"/>
  <c r="Q29" i="52" s="1"/>
  <c r="M29" i="52"/>
  <c r="H29" i="52"/>
  <c r="C29" i="52"/>
  <c r="AB28" i="52"/>
  <c r="AD28" i="52" s="1"/>
  <c r="J28" i="52" s="1"/>
  <c r="Y28" i="52"/>
  <c r="X28" i="52"/>
  <c r="P28" i="52"/>
  <c r="O28" i="52"/>
  <c r="Q28" i="52" s="1"/>
  <c r="M28" i="52"/>
  <c r="H28" i="52"/>
  <c r="C28" i="52"/>
  <c r="AB27" i="52"/>
  <c r="AD27" i="52" s="1"/>
  <c r="J27" i="52" s="1"/>
  <c r="K27" i="52" s="1"/>
  <c r="Y27" i="52"/>
  <c r="X27" i="52"/>
  <c r="P27" i="52"/>
  <c r="O27" i="52"/>
  <c r="Q27" i="52" s="1"/>
  <c r="M27" i="52"/>
  <c r="I27" i="52"/>
  <c r="H27" i="52"/>
  <c r="C27" i="52"/>
  <c r="AB26" i="52"/>
  <c r="AD26" i="52" s="1"/>
  <c r="J26" i="52" s="1"/>
  <c r="Y26" i="52"/>
  <c r="X26" i="52"/>
  <c r="P26" i="52"/>
  <c r="O26" i="52"/>
  <c r="Q26" i="52" s="1"/>
  <c r="M26" i="52"/>
  <c r="H26" i="52"/>
  <c r="C26" i="52"/>
  <c r="AB25" i="52"/>
  <c r="AD25" i="52" s="1"/>
  <c r="J25" i="52" s="1"/>
  <c r="Y25" i="52"/>
  <c r="X25" i="52"/>
  <c r="P25" i="52"/>
  <c r="O25" i="52"/>
  <c r="M25" i="52"/>
  <c r="H25" i="52"/>
  <c r="C25" i="52"/>
  <c r="AB24" i="52"/>
  <c r="AD24" i="52" s="1"/>
  <c r="J24" i="52" s="1"/>
  <c r="Y24" i="52"/>
  <c r="X24" i="52"/>
  <c r="P24" i="52"/>
  <c r="O24" i="52"/>
  <c r="M24" i="52"/>
  <c r="H24" i="52"/>
  <c r="C24" i="52"/>
  <c r="AB23" i="52"/>
  <c r="AD23" i="52" s="1"/>
  <c r="J23" i="52" s="1"/>
  <c r="K23" i="52" s="1"/>
  <c r="Y23" i="52"/>
  <c r="X23" i="52"/>
  <c r="P23" i="52"/>
  <c r="O23" i="52"/>
  <c r="M23" i="52"/>
  <c r="H23" i="52"/>
  <c r="C23" i="52"/>
  <c r="AB22" i="52"/>
  <c r="AD22" i="52" s="1"/>
  <c r="J22" i="52" s="1"/>
  <c r="Y22" i="52"/>
  <c r="X22" i="52"/>
  <c r="P22" i="52"/>
  <c r="O22" i="52"/>
  <c r="M22" i="52"/>
  <c r="H22" i="52"/>
  <c r="C22" i="52"/>
  <c r="AB21" i="52"/>
  <c r="AD21" i="52" s="1"/>
  <c r="J21" i="52" s="1"/>
  <c r="Y21" i="52"/>
  <c r="X21" i="52"/>
  <c r="P21" i="52"/>
  <c r="O21" i="52"/>
  <c r="M21" i="52"/>
  <c r="H21" i="52"/>
  <c r="C21" i="52"/>
  <c r="AB20" i="52"/>
  <c r="AD20" i="52" s="1"/>
  <c r="J20" i="52" s="1"/>
  <c r="Y20" i="52"/>
  <c r="X20" i="52"/>
  <c r="Q20" i="52"/>
  <c r="P20" i="52"/>
  <c r="O20" i="52"/>
  <c r="M20" i="52"/>
  <c r="H20" i="52"/>
  <c r="C20" i="52"/>
  <c r="AB19" i="52"/>
  <c r="AD19" i="52" s="1"/>
  <c r="J19" i="52" s="1"/>
  <c r="K19" i="52" s="1"/>
  <c r="Y19" i="52"/>
  <c r="X19" i="52"/>
  <c r="P19" i="52"/>
  <c r="O19" i="52"/>
  <c r="Q19" i="52" s="1"/>
  <c r="M19" i="52"/>
  <c r="H19" i="52"/>
  <c r="C19" i="52"/>
  <c r="AD18" i="52"/>
  <c r="J18" i="52" s="1"/>
  <c r="I18" i="52" s="1"/>
  <c r="AB18" i="52"/>
  <c r="Y18" i="52"/>
  <c r="X18" i="52"/>
  <c r="P18" i="52"/>
  <c r="O18" i="52"/>
  <c r="M18" i="52"/>
  <c r="H18" i="52"/>
  <c r="C18" i="52"/>
  <c r="AB17" i="52"/>
  <c r="AD17" i="52" s="1"/>
  <c r="J17" i="52" s="1"/>
  <c r="Y17" i="52"/>
  <c r="X17" i="52"/>
  <c r="P17" i="52"/>
  <c r="O17" i="52"/>
  <c r="Q17" i="52" s="1"/>
  <c r="M17" i="52"/>
  <c r="H17" i="52"/>
  <c r="C17" i="52"/>
  <c r="AB16" i="52"/>
  <c r="AD16" i="52" s="1"/>
  <c r="J16" i="52" s="1"/>
  <c r="I16" i="52" s="1"/>
  <c r="Y16" i="52"/>
  <c r="X16" i="52"/>
  <c r="P16" i="52"/>
  <c r="O16" i="52"/>
  <c r="Q16" i="52" s="1"/>
  <c r="M16" i="52"/>
  <c r="H16" i="52"/>
  <c r="C16" i="52"/>
  <c r="AB15" i="52"/>
  <c r="AD15" i="52" s="1"/>
  <c r="J15" i="52" s="1"/>
  <c r="Y15" i="52"/>
  <c r="X15" i="52"/>
  <c r="P15" i="52"/>
  <c r="O15" i="52"/>
  <c r="M15" i="52"/>
  <c r="H15" i="52"/>
  <c r="C15" i="52"/>
  <c r="AB14" i="52"/>
  <c r="AD14" i="52" s="1"/>
  <c r="J14" i="52" s="1"/>
  <c r="Y14" i="52"/>
  <c r="X14" i="52"/>
  <c r="P14" i="52"/>
  <c r="O14" i="52"/>
  <c r="Q14" i="52" s="1"/>
  <c r="M14" i="52"/>
  <c r="H14" i="52"/>
  <c r="C14" i="52"/>
  <c r="AB13" i="52"/>
  <c r="AD13" i="52" s="1"/>
  <c r="J13" i="52" s="1"/>
  <c r="Y13" i="52"/>
  <c r="X13" i="52"/>
  <c r="P13" i="52"/>
  <c r="Q13" i="52" s="1"/>
  <c r="O13" i="52"/>
  <c r="M13" i="52"/>
  <c r="H13" i="52"/>
  <c r="C13" i="52"/>
  <c r="AB12" i="52"/>
  <c r="AD12" i="52" s="1"/>
  <c r="J12" i="52" s="1"/>
  <c r="Y12" i="52"/>
  <c r="X12" i="52"/>
  <c r="P12" i="52"/>
  <c r="O12" i="52"/>
  <c r="Q12" i="52" s="1"/>
  <c r="M12" i="52"/>
  <c r="H12" i="52"/>
  <c r="C12" i="52"/>
  <c r="AB11" i="52"/>
  <c r="AD11" i="52" s="1"/>
  <c r="J11" i="52" s="1"/>
  <c r="Y11" i="52"/>
  <c r="X11" i="52"/>
  <c r="P11" i="52"/>
  <c r="O11" i="52"/>
  <c r="Q11" i="52" s="1"/>
  <c r="M11" i="52"/>
  <c r="H11" i="52"/>
  <c r="C11" i="52"/>
  <c r="AB10" i="52"/>
  <c r="AD10" i="52" s="1"/>
  <c r="J10" i="52" s="1"/>
  <c r="K10" i="52" s="1"/>
  <c r="Y10" i="52"/>
  <c r="X10" i="52"/>
  <c r="P10" i="52"/>
  <c r="O10" i="52"/>
  <c r="Q10" i="52" s="1"/>
  <c r="M10" i="52"/>
  <c r="H10" i="52"/>
  <c r="C10" i="52"/>
  <c r="AB9" i="52"/>
  <c r="AD9" i="52" s="1"/>
  <c r="J9" i="52" s="1"/>
  <c r="Y9" i="52"/>
  <c r="X9" i="52"/>
  <c r="P9" i="52"/>
  <c r="O9" i="52"/>
  <c r="M9" i="52"/>
  <c r="H9" i="52"/>
  <c r="C9" i="52"/>
  <c r="AD8" i="52"/>
  <c r="J8" i="52" s="1"/>
  <c r="I8" i="52" s="1"/>
  <c r="AB8" i="52"/>
  <c r="Y8" i="52"/>
  <c r="X8" i="52"/>
  <c r="P8" i="52"/>
  <c r="O8" i="52"/>
  <c r="Q8" i="52" s="1"/>
  <c r="M8" i="52"/>
  <c r="K8" i="52"/>
  <c r="H8" i="52"/>
  <c r="C8" i="52"/>
  <c r="AB7" i="52"/>
  <c r="AD7" i="52" s="1"/>
  <c r="J7" i="52" s="1"/>
  <c r="Y7" i="52"/>
  <c r="X7" i="52"/>
  <c r="P7" i="52"/>
  <c r="O7" i="52"/>
  <c r="M7" i="52"/>
  <c r="H7" i="52"/>
  <c r="C7" i="52"/>
  <c r="AB6" i="52"/>
  <c r="AD6" i="52" s="1"/>
  <c r="J6" i="52" s="1"/>
  <c r="Y6" i="52"/>
  <c r="X6" i="52"/>
  <c r="P6" i="52"/>
  <c r="O6" i="52"/>
  <c r="M6" i="52"/>
  <c r="H6" i="52"/>
  <c r="C6" i="52"/>
  <c r="AB5" i="52"/>
  <c r="AD5" i="52" s="1"/>
  <c r="J5" i="52" s="1"/>
  <c r="Y5" i="52"/>
  <c r="X5" i="52"/>
  <c r="P5" i="52"/>
  <c r="O5" i="52"/>
  <c r="M5" i="52"/>
  <c r="H5" i="52"/>
  <c r="C5" i="52"/>
  <c r="AB4" i="52"/>
  <c r="AD4" i="52" s="1"/>
  <c r="Y4" i="52"/>
  <c r="X4" i="52"/>
  <c r="Q4" i="52"/>
  <c r="P4" i="52"/>
  <c r="O4" i="52"/>
  <c r="M4" i="52"/>
  <c r="H4" i="52"/>
  <c r="C4" i="52"/>
  <c r="AG3" i="52"/>
  <c r="AF3" i="52"/>
  <c r="W3" i="52"/>
  <c r="X3" i="52" s="1"/>
  <c r="V3" i="52"/>
  <c r="U3" i="52"/>
  <c r="T3" i="52"/>
  <c r="O3" i="52"/>
  <c r="G3" i="52"/>
  <c r="F3" i="52"/>
  <c r="D3" i="52"/>
  <c r="A2" i="52"/>
  <c r="A1" i="52"/>
  <c r="AB31" i="51"/>
  <c r="AD31" i="51" s="1"/>
  <c r="Y31" i="51"/>
  <c r="X31" i="51"/>
  <c r="Q31" i="51"/>
  <c r="P31" i="51"/>
  <c r="O31" i="51"/>
  <c r="M31" i="51"/>
  <c r="J31" i="51"/>
  <c r="I31" i="51" s="1"/>
  <c r="H31" i="51"/>
  <c r="C31" i="51"/>
  <c r="AD30" i="51"/>
  <c r="J30" i="51" s="1"/>
  <c r="AB30" i="51"/>
  <c r="Y30" i="51"/>
  <c r="X30" i="51"/>
  <c r="P30" i="51"/>
  <c r="O30" i="51"/>
  <c r="Q30" i="51" s="1"/>
  <c r="M30" i="51"/>
  <c r="H30" i="51"/>
  <c r="C30" i="51"/>
  <c r="AD29" i="51"/>
  <c r="J29" i="51" s="1"/>
  <c r="K29" i="51" s="1"/>
  <c r="AB29" i="51"/>
  <c r="Y29" i="51"/>
  <c r="X29" i="51"/>
  <c r="P29" i="51"/>
  <c r="O29" i="51"/>
  <c r="M29" i="51"/>
  <c r="H29" i="51"/>
  <c r="C29" i="51"/>
  <c r="AB28" i="51"/>
  <c r="AD28" i="51" s="1"/>
  <c r="J28" i="51" s="1"/>
  <c r="K28" i="51" s="1"/>
  <c r="Y28" i="51"/>
  <c r="X28" i="51"/>
  <c r="P28" i="51"/>
  <c r="O28" i="51"/>
  <c r="M28" i="51"/>
  <c r="H28" i="51"/>
  <c r="C28" i="51"/>
  <c r="AB27" i="51"/>
  <c r="AD27" i="51" s="1"/>
  <c r="J27" i="51" s="1"/>
  <c r="Y27" i="51"/>
  <c r="X27" i="51"/>
  <c r="P27" i="51"/>
  <c r="O27" i="51"/>
  <c r="Q27" i="51" s="1"/>
  <c r="M27" i="51"/>
  <c r="H27" i="51"/>
  <c r="C27" i="51"/>
  <c r="AB26" i="51"/>
  <c r="AD26" i="51" s="1"/>
  <c r="J26" i="51" s="1"/>
  <c r="Y26" i="51"/>
  <c r="X26" i="51"/>
  <c r="Q26" i="51"/>
  <c r="P26" i="51"/>
  <c r="O26" i="51"/>
  <c r="M26" i="51"/>
  <c r="H26" i="51"/>
  <c r="C26" i="51"/>
  <c r="AD25" i="51"/>
  <c r="J25" i="51" s="1"/>
  <c r="I25" i="51" s="1"/>
  <c r="AB25" i="51"/>
  <c r="Y25" i="51"/>
  <c r="X25" i="51"/>
  <c r="P25" i="51"/>
  <c r="O25" i="51"/>
  <c r="Q25" i="51" s="1"/>
  <c r="M25" i="51"/>
  <c r="H25" i="51"/>
  <c r="C25" i="51"/>
  <c r="AB24" i="51"/>
  <c r="AD24" i="51" s="1"/>
  <c r="J24" i="51" s="1"/>
  <c r="Y24" i="51"/>
  <c r="X24" i="51"/>
  <c r="P24" i="51"/>
  <c r="O24" i="51"/>
  <c r="Q24" i="51" s="1"/>
  <c r="M24" i="51"/>
  <c r="H24" i="51"/>
  <c r="C24" i="51"/>
  <c r="AD23" i="51"/>
  <c r="J23" i="51" s="1"/>
  <c r="I23" i="51" s="1"/>
  <c r="AB23" i="51"/>
  <c r="Y23" i="51"/>
  <c r="X23" i="51"/>
  <c r="P23" i="51"/>
  <c r="O23" i="51"/>
  <c r="M23" i="51"/>
  <c r="H23" i="51"/>
  <c r="C23" i="51"/>
  <c r="AB22" i="51"/>
  <c r="AD22" i="51" s="1"/>
  <c r="J22" i="51" s="1"/>
  <c r="Y22" i="51"/>
  <c r="X22" i="51"/>
  <c r="P22" i="51"/>
  <c r="O22" i="51"/>
  <c r="M22" i="51"/>
  <c r="H22" i="51"/>
  <c r="C22" i="51"/>
  <c r="AB21" i="51"/>
  <c r="AD21" i="51" s="1"/>
  <c r="J21" i="51" s="1"/>
  <c r="Y21" i="51"/>
  <c r="X21" i="51"/>
  <c r="P21" i="51"/>
  <c r="O21" i="51"/>
  <c r="M21" i="51"/>
  <c r="H21" i="51"/>
  <c r="C21" i="51"/>
  <c r="AB20" i="51"/>
  <c r="AD20" i="51" s="1"/>
  <c r="J20" i="51" s="1"/>
  <c r="Y20" i="51"/>
  <c r="X20" i="51"/>
  <c r="P20" i="51"/>
  <c r="Q20" i="51" s="1"/>
  <c r="O20" i="51"/>
  <c r="M20" i="51"/>
  <c r="H20" i="51"/>
  <c r="C20" i="51"/>
  <c r="AB19" i="51"/>
  <c r="AD19" i="51" s="1"/>
  <c r="J19" i="51" s="1"/>
  <c r="Y19" i="51"/>
  <c r="X19" i="51"/>
  <c r="P19" i="51"/>
  <c r="O19" i="51"/>
  <c r="Q19" i="51" s="1"/>
  <c r="M19" i="51"/>
  <c r="H19" i="51"/>
  <c r="C19" i="51"/>
  <c r="AB18" i="51"/>
  <c r="AD18" i="51" s="1"/>
  <c r="J18" i="51" s="1"/>
  <c r="Y18" i="51"/>
  <c r="X18" i="51"/>
  <c r="P18" i="51"/>
  <c r="O18" i="51"/>
  <c r="M18" i="51"/>
  <c r="H18" i="51"/>
  <c r="C18" i="51"/>
  <c r="AB17" i="51"/>
  <c r="AD17" i="51" s="1"/>
  <c r="J17" i="51" s="1"/>
  <c r="K17" i="51" s="1"/>
  <c r="Y17" i="51"/>
  <c r="X17" i="51"/>
  <c r="P17" i="51"/>
  <c r="O17" i="51"/>
  <c r="M17" i="51"/>
  <c r="H17" i="51"/>
  <c r="C17" i="51"/>
  <c r="AD16" i="51"/>
  <c r="J16" i="51" s="1"/>
  <c r="AB16" i="51"/>
  <c r="Y16" i="51"/>
  <c r="X16" i="51"/>
  <c r="P16" i="51"/>
  <c r="O16" i="51"/>
  <c r="Q16" i="51" s="1"/>
  <c r="M16" i="51"/>
  <c r="H16" i="51"/>
  <c r="C16" i="51"/>
  <c r="AD15" i="51"/>
  <c r="J15" i="51" s="1"/>
  <c r="I15" i="51" s="1"/>
  <c r="AB15" i="51"/>
  <c r="Y15" i="51"/>
  <c r="X15" i="51"/>
  <c r="P15" i="51"/>
  <c r="O15" i="51"/>
  <c r="M15" i="51"/>
  <c r="H15" i="51"/>
  <c r="C15" i="51"/>
  <c r="AB14" i="51"/>
  <c r="AD14" i="51" s="1"/>
  <c r="J14" i="51" s="1"/>
  <c r="K14" i="51" s="1"/>
  <c r="Y14" i="51"/>
  <c r="X14" i="51"/>
  <c r="P14" i="51"/>
  <c r="O14" i="51"/>
  <c r="Q14" i="51" s="1"/>
  <c r="M14" i="51"/>
  <c r="H14" i="51"/>
  <c r="C14" i="51"/>
  <c r="AB13" i="51"/>
  <c r="AD13" i="51" s="1"/>
  <c r="J13" i="51" s="1"/>
  <c r="Y13" i="51"/>
  <c r="X13" i="51"/>
  <c r="P13" i="51"/>
  <c r="O13" i="51"/>
  <c r="M13" i="51"/>
  <c r="H13" i="51"/>
  <c r="C13" i="51"/>
  <c r="AB12" i="51"/>
  <c r="AD12" i="51" s="1"/>
  <c r="J12" i="51" s="1"/>
  <c r="Y12" i="51"/>
  <c r="X12" i="51"/>
  <c r="P12" i="51"/>
  <c r="Q12" i="51" s="1"/>
  <c r="O12" i="51"/>
  <c r="M12" i="51"/>
  <c r="H12" i="51"/>
  <c r="C12" i="51"/>
  <c r="AB11" i="51"/>
  <c r="AD11" i="51" s="1"/>
  <c r="J11" i="51" s="1"/>
  <c r="Y11" i="51"/>
  <c r="X11" i="51"/>
  <c r="Q11" i="51"/>
  <c r="P11" i="51"/>
  <c r="O11" i="51"/>
  <c r="M11" i="51"/>
  <c r="H11" i="51"/>
  <c r="C11" i="51"/>
  <c r="AB10" i="51"/>
  <c r="AD10" i="51" s="1"/>
  <c r="J10" i="51" s="1"/>
  <c r="Y10" i="51"/>
  <c r="X10" i="51"/>
  <c r="P10" i="51"/>
  <c r="O10" i="51"/>
  <c r="Q10" i="51" s="1"/>
  <c r="M10" i="51"/>
  <c r="H10" i="51"/>
  <c r="C10" i="51"/>
  <c r="AB9" i="51"/>
  <c r="AD9" i="51" s="1"/>
  <c r="J9" i="51" s="1"/>
  <c r="K9" i="51" s="1"/>
  <c r="Y9" i="51"/>
  <c r="X9" i="51"/>
  <c r="P9" i="51"/>
  <c r="O9" i="51"/>
  <c r="Q9" i="51" s="1"/>
  <c r="M9" i="51"/>
  <c r="H9" i="51"/>
  <c r="C9" i="51"/>
  <c r="AB8" i="51"/>
  <c r="AD8" i="51" s="1"/>
  <c r="J8" i="51" s="1"/>
  <c r="Y8" i="51"/>
  <c r="X8" i="51"/>
  <c r="P8" i="51"/>
  <c r="O8" i="51"/>
  <c r="Q8" i="51" s="1"/>
  <c r="M8" i="51"/>
  <c r="H8" i="51"/>
  <c r="C8" i="51"/>
  <c r="AB7" i="51"/>
  <c r="AD7" i="51" s="1"/>
  <c r="J7" i="51" s="1"/>
  <c r="I7" i="51" s="1"/>
  <c r="Y7" i="51"/>
  <c r="X7" i="51"/>
  <c r="P7" i="51"/>
  <c r="O7" i="51"/>
  <c r="Q7" i="51" s="1"/>
  <c r="M7" i="51"/>
  <c r="H7" i="51"/>
  <c r="C7" i="51"/>
  <c r="AB6" i="51"/>
  <c r="AD6" i="51" s="1"/>
  <c r="J6" i="51" s="1"/>
  <c r="Y6" i="51"/>
  <c r="X6" i="51"/>
  <c r="P6" i="51"/>
  <c r="O6" i="51"/>
  <c r="Q6" i="51" s="1"/>
  <c r="M6" i="51"/>
  <c r="H6" i="51"/>
  <c r="C6" i="51"/>
  <c r="AB5" i="51"/>
  <c r="AD5" i="51" s="1"/>
  <c r="J5" i="51" s="1"/>
  <c r="Y5" i="51"/>
  <c r="X5" i="51"/>
  <c r="P5" i="51"/>
  <c r="O5" i="51"/>
  <c r="M5" i="51"/>
  <c r="H5" i="51"/>
  <c r="C5" i="51"/>
  <c r="AD4" i="51"/>
  <c r="AB4" i="51"/>
  <c r="Y4" i="51"/>
  <c r="X4" i="51"/>
  <c r="P4" i="51"/>
  <c r="O4" i="51"/>
  <c r="Q4" i="51" s="1"/>
  <c r="M4" i="51"/>
  <c r="H4" i="51"/>
  <c r="C4" i="51"/>
  <c r="AG3" i="51"/>
  <c r="AF3" i="51"/>
  <c r="W3" i="51"/>
  <c r="V3" i="51"/>
  <c r="U3" i="51"/>
  <c r="T3" i="51"/>
  <c r="O3" i="51"/>
  <c r="G3" i="51"/>
  <c r="F3" i="51"/>
  <c r="D3" i="51"/>
  <c r="A2" i="51"/>
  <c r="A1" i="51"/>
  <c r="AB31" i="50"/>
  <c r="AD31" i="50" s="1"/>
  <c r="J31" i="50" s="1"/>
  <c r="Y31" i="50"/>
  <c r="X31" i="50"/>
  <c r="P31" i="50"/>
  <c r="O31" i="50"/>
  <c r="M31" i="50"/>
  <c r="H31" i="50"/>
  <c r="C31" i="50"/>
  <c r="AD30" i="50"/>
  <c r="J30" i="50" s="1"/>
  <c r="I30" i="50" s="1"/>
  <c r="AB30" i="50"/>
  <c r="Y30" i="50"/>
  <c r="X30" i="50"/>
  <c r="Q30" i="50"/>
  <c r="P30" i="50"/>
  <c r="O30" i="50"/>
  <c r="M30" i="50"/>
  <c r="K30" i="50"/>
  <c r="H30" i="50"/>
  <c r="C30" i="50"/>
  <c r="AB29" i="50"/>
  <c r="AD29" i="50" s="1"/>
  <c r="J29" i="50" s="1"/>
  <c r="Y29" i="50"/>
  <c r="X29" i="50"/>
  <c r="P29" i="50"/>
  <c r="O29" i="50"/>
  <c r="Q29" i="50" s="1"/>
  <c r="M29" i="50"/>
  <c r="H29" i="50"/>
  <c r="C29" i="50"/>
  <c r="AB28" i="50"/>
  <c r="AD28" i="50" s="1"/>
  <c r="J28" i="50" s="1"/>
  <c r="Y28" i="50"/>
  <c r="X28" i="50"/>
  <c r="P28" i="50"/>
  <c r="O28" i="50"/>
  <c r="M28" i="50"/>
  <c r="H28" i="50"/>
  <c r="C28" i="50"/>
  <c r="AB27" i="50"/>
  <c r="AD27" i="50" s="1"/>
  <c r="J27" i="50" s="1"/>
  <c r="Y27" i="50"/>
  <c r="X27" i="50"/>
  <c r="P27" i="50"/>
  <c r="O27" i="50"/>
  <c r="M27" i="50"/>
  <c r="H27" i="50"/>
  <c r="C27" i="50"/>
  <c r="AB26" i="50"/>
  <c r="AD26" i="50" s="1"/>
  <c r="J26" i="50" s="1"/>
  <c r="Y26" i="50"/>
  <c r="X26" i="50"/>
  <c r="P26" i="50"/>
  <c r="O26" i="50"/>
  <c r="M26" i="50"/>
  <c r="H26" i="50"/>
  <c r="C26" i="50"/>
  <c r="AD25" i="50"/>
  <c r="J25" i="50" s="1"/>
  <c r="I25" i="50" s="1"/>
  <c r="AB25" i="50"/>
  <c r="Y25" i="50"/>
  <c r="X25" i="50"/>
  <c r="P25" i="50"/>
  <c r="O25" i="50"/>
  <c r="M25" i="50"/>
  <c r="H25" i="50"/>
  <c r="C25" i="50"/>
  <c r="AB24" i="50"/>
  <c r="AD24" i="50" s="1"/>
  <c r="J24" i="50" s="1"/>
  <c r="K24" i="50" s="1"/>
  <c r="Y24" i="50"/>
  <c r="X24" i="50"/>
  <c r="P24" i="50"/>
  <c r="O24" i="50"/>
  <c r="Q24" i="50" s="1"/>
  <c r="M24" i="50"/>
  <c r="H24" i="50"/>
  <c r="C24" i="50"/>
  <c r="AB23" i="50"/>
  <c r="AD23" i="50" s="1"/>
  <c r="J23" i="50" s="1"/>
  <c r="Y23" i="50"/>
  <c r="X23" i="50"/>
  <c r="P23" i="50"/>
  <c r="O23" i="50"/>
  <c r="M23" i="50"/>
  <c r="H23" i="50"/>
  <c r="C23" i="50"/>
  <c r="AB22" i="50"/>
  <c r="AD22" i="50" s="1"/>
  <c r="J22" i="50" s="1"/>
  <c r="Y22" i="50"/>
  <c r="X22" i="50"/>
  <c r="P22" i="50"/>
  <c r="Q22" i="50" s="1"/>
  <c r="O22" i="50"/>
  <c r="M22" i="50"/>
  <c r="H22" i="50"/>
  <c r="C22" i="50"/>
  <c r="AB21" i="50"/>
  <c r="AD21" i="50" s="1"/>
  <c r="J21" i="50" s="1"/>
  <c r="Y21" i="50"/>
  <c r="X21" i="50"/>
  <c r="P21" i="50"/>
  <c r="O21" i="50"/>
  <c r="Q21" i="50" s="1"/>
  <c r="M21" i="50"/>
  <c r="H21" i="50"/>
  <c r="C21" i="50"/>
  <c r="AB20" i="50"/>
  <c r="AD20" i="50" s="1"/>
  <c r="J20" i="50" s="1"/>
  <c r="Y20" i="50"/>
  <c r="X20" i="50"/>
  <c r="P20" i="50"/>
  <c r="O20" i="50"/>
  <c r="M20" i="50"/>
  <c r="H20" i="50"/>
  <c r="C20" i="50"/>
  <c r="AB19" i="50"/>
  <c r="AD19" i="50" s="1"/>
  <c r="J19" i="50" s="1"/>
  <c r="Y19" i="50"/>
  <c r="X19" i="50"/>
  <c r="P19" i="50"/>
  <c r="O19" i="50"/>
  <c r="M19" i="50"/>
  <c r="H19" i="50"/>
  <c r="C19" i="50"/>
  <c r="AB18" i="50"/>
  <c r="AD18" i="50" s="1"/>
  <c r="J18" i="50" s="1"/>
  <c r="Y18" i="50"/>
  <c r="X18" i="50"/>
  <c r="P18" i="50"/>
  <c r="O18" i="50"/>
  <c r="Q18" i="50" s="1"/>
  <c r="M18" i="50"/>
  <c r="H18" i="50"/>
  <c r="C18" i="50"/>
  <c r="AB17" i="50"/>
  <c r="AD17" i="50" s="1"/>
  <c r="J17" i="50" s="1"/>
  <c r="Y17" i="50"/>
  <c r="X17" i="50"/>
  <c r="P17" i="50"/>
  <c r="O17" i="50"/>
  <c r="Q17" i="50" s="1"/>
  <c r="M17" i="50"/>
  <c r="H17" i="50"/>
  <c r="C17" i="50"/>
  <c r="AB16" i="50"/>
  <c r="AD16" i="50" s="1"/>
  <c r="J16" i="50" s="1"/>
  <c r="K16" i="50" s="1"/>
  <c r="Y16" i="50"/>
  <c r="X16" i="50"/>
  <c r="P16" i="50"/>
  <c r="O16" i="50"/>
  <c r="Q16" i="50" s="1"/>
  <c r="M16" i="50"/>
  <c r="I16" i="50"/>
  <c r="H16" i="50"/>
  <c r="C16" i="50"/>
  <c r="AB15" i="50"/>
  <c r="AD15" i="50" s="1"/>
  <c r="J15" i="50" s="1"/>
  <c r="Y15" i="50"/>
  <c r="X15" i="50"/>
  <c r="P15" i="50"/>
  <c r="O15" i="50"/>
  <c r="M15" i="50"/>
  <c r="H15" i="50"/>
  <c r="C15" i="50"/>
  <c r="AB14" i="50"/>
  <c r="AD14" i="50" s="1"/>
  <c r="J14" i="50" s="1"/>
  <c r="Y14" i="50"/>
  <c r="X14" i="50"/>
  <c r="P14" i="50"/>
  <c r="O14" i="50"/>
  <c r="Q14" i="50" s="1"/>
  <c r="M14" i="50"/>
  <c r="H14" i="50"/>
  <c r="C14" i="50"/>
  <c r="AD13" i="50"/>
  <c r="J13" i="50" s="1"/>
  <c r="AB13" i="50"/>
  <c r="Y13" i="50"/>
  <c r="X13" i="50"/>
  <c r="Q13" i="50"/>
  <c r="P13" i="50"/>
  <c r="O13" i="50"/>
  <c r="M13" i="50"/>
  <c r="H13" i="50"/>
  <c r="C13" i="50"/>
  <c r="AB12" i="50"/>
  <c r="AD12" i="50" s="1"/>
  <c r="J12" i="50" s="1"/>
  <c r="Y12" i="50"/>
  <c r="X12" i="50"/>
  <c r="P12" i="50"/>
  <c r="O12" i="50"/>
  <c r="Q12" i="50" s="1"/>
  <c r="M12" i="50"/>
  <c r="H12" i="50"/>
  <c r="C12" i="50"/>
  <c r="AB11" i="50"/>
  <c r="AD11" i="50" s="1"/>
  <c r="J11" i="50" s="1"/>
  <c r="K11" i="50" s="1"/>
  <c r="Y11" i="50"/>
  <c r="X11" i="50"/>
  <c r="P11" i="50"/>
  <c r="O11" i="50"/>
  <c r="Q11" i="50" s="1"/>
  <c r="M11" i="50"/>
  <c r="H11" i="50"/>
  <c r="C11" i="50"/>
  <c r="AB10" i="50"/>
  <c r="AD10" i="50" s="1"/>
  <c r="J10" i="50" s="1"/>
  <c r="Y10" i="50"/>
  <c r="X10" i="50"/>
  <c r="P10" i="50"/>
  <c r="O10" i="50"/>
  <c r="M10" i="50"/>
  <c r="H10" i="50"/>
  <c r="C10" i="50"/>
  <c r="AD9" i="50"/>
  <c r="J9" i="50" s="1"/>
  <c r="AB9" i="50"/>
  <c r="Y9" i="50"/>
  <c r="X9" i="50"/>
  <c r="P9" i="50"/>
  <c r="O9" i="50"/>
  <c r="M9" i="50"/>
  <c r="H9" i="50"/>
  <c r="C9" i="50"/>
  <c r="AB8" i="50"/>
  <c r="AD8" i="50" s="1"/>
  <c r="J8" i="50" s="1"/>
  <c r="K8" i="50" s="1"/>
  <c r="Y8" i="50"/>
  <c r="X8" i="50"/>
  <c r="P8" i="50"/>
  <c r="O8" i="50"/>
  <c r="Q8" i="50" s="1"/>
  <c r="M8" i="50"/>
  <c r="H8" i="50"/>
  <c r="C8" i="50"/>
  <c r="AB7" i="50"/>
  <c r="AD7" i="50" s="1"/>
  <c r="J7" i="50" s="1"/>
  <c r="Y7" i="50"/>
  <c r="X7" i="50"/>
  <c r="P7" i="50"/>
  <c r="O7" i="50"/>
  <c r="Q7" i="50" s="1"/>
  <c r="M7" i="50"/>
  <c r="H7" i="50"/>
  <c r="C7" i="50"/>
  <c r="AB6" i="50"/>
  <c r="AD6" i="50" s="1"/>
  <c r="Y6" i="50"/>
  <c r="X6" i="50"/>
  <c r="P6" i="50"/>
  <c r="O6" i="50"/>
  <c r="Q6" i="50" s="1"/>
  <c r="M6" i="50"/>
  <c r="H6" i="50"/>
  <c r="C6" i="50"/>
  <c r="AD5" i="50"/>
  <c r="J5" i="50" s="1"/>
  <c r="AB5" i="50"/>
  <c r="Y5" i="50"/>
  <c r="X5" i="50"/>
  <c r="Q5" i="50"/>
  <c r="P5" i="50"/>
  <c r="O5" i="50"/>
  <c r="M5" i="50"/>
  <c r="H5" i="50"/>
  <c r="C5" i="50"/>
  <c r="AB4" i="50"/>
  <c r="AD4" i="50" s="1"/>
  <c r="J4" i="50" s="1"/>
  <c r="Y4" i="50"/>
  <c r="X4" i="50"/>
  <c r="P4" i="50"/>
  <c r="O4" i="50"/>
  <c r="Q4" i="50" s="1"/>
  <c r="M4" i="50"/>
  <c r="H4" i="50"/>
  <c r="C4" i="50"/>
  <c r="AG3" i="50"/>
  <c r="AF3" i="50"/>
  <c r="W3" i="50"/>
  <c r="X3" i="50" s="1"/>
  <c r="V3" i="50"/>
  <c r="U3" i="50"/>
  <c r="T3" i="50"/>
  <c r="O3" i="50"/>
  <c r="G3" i="50"/>
  <c r="F3" i="50"/>
  <c r="D3" i="50"/>
  <c r="A2" i="50"/>
  <c r="A1" i="50"/>
  <c r="AB31" i="49"/>
  <c r="AD31" i="49" s="1"/>
  <c r="J31" i="49" s="1"/>
  <c r="Y31" i="49"/>
  <c r="X31" i="49"/>
  <c r="Q31" i="49"/>
  <c r="P31" i="49"/>
  <c r="O31" i="49"/>
  <c r="M31" i="49"/>
  <c r="H31" i="49"/>
  <c r="C31" i="49"/>
  <c r="AB30" i="49"/>
  <c r="AD30" i="49" s="1"/>
  <c r="J30" i="49" s="1"/>
  <c r="Y30" i="49"/>
  <c r="X30" i="49"/>
  <c r="P30" i="49"/>
  <c r="O30" i="49"/>
  <c r="Q30" i="49" s="1"/>
  <c r="M30" i="49"/>
  <c r="H30" i="49"/>
  <c r="C30" i="49"/>
  <c r="AB29" i="49"/>
  <c r="AD29" i="49" s="1"/>
  <c r="J29" i="49" s="1"/>
  <c r="Y29" i="49"/>
  <c r="X29" i="49"/>
  <c r="P29" i="49"/>
  <c r="O29" i="49"/>
  <c r="Q29" i="49" s="1"/>
  <c r="M29" i="49"/>
  <c r="H29" i="49"/>
  <c r="C29" i="49"/>
  <c r="AD28" i="49"/>
  <c r="J28" i="49" s="1"/>
  <c r="AB28" i="49"/>
  <c r="Y28" i="49"/>
  <c r="X28" i="49"/>
  <c r="P28" i="49"/>
  <c r="Q28" i="49" s="1"/>
  <c r="O28" i="49"/>
  <c r="M28" i="49"/>
  <c r="H28" i="49"/>
  <c r="C28" i="49"/>
  <c r="AB27" i="49"/>
  <c r="AD27" i="49" s="1"/>
  <c r="J27" i="49" s="1"/>
  <c r="I27" i="49" s="1"/>
  <c r="Y27" i="49"/>
  <c r="X27" i="49"/>
  <c r="P27" i="49"/>
  <c r="O27" i="49"/>
  <c r="Q27" i="49" s="1"/>
  <c r="M27" i="49"/>
  <c r="H27" i="49"/>
  <c r="C27" i="49"/>
  <c r="AB26" i="49"/>
  <c r="AD26" i="49" s="1"/>
  <c r="J26" i="49" s="1"/>
  <c r="Y26" i="49"/>
  <c r="X26" i="49"/>
  <c r="P26" i="49"/>
  <c r="O26" i="49"/>
  <c r="Q26" i="49" s="1"/>
  <c r="M26" i="49"/>
  <c r="H26" i="49"/>
  <c r="C26" i="49"/>
  <c r="AB25" i="49"/>
  <c r="AD25" i="49" s="1"/>
  <c r="J25" i="49" s="1"/>
  <c r="Y25" i="49"/>
  <c r="X25" i="49"/>
  <c r="P25" i="49"/>
  <c r="O25" i="49"/>
  <c r="M25" i="49"/>
  <c r="H25" i="49"/>
  <c r="C25" i="49"/>
  <c r="AD24" i="49"/>
  <c r="J24" i="49" s="1"/>
  <c r="I24" i="49" s="1"/>
  <c r="AB24" i="49"/>
  <c r="Y24" i="49"/>
  <c r="X24" i="49"/>
  <c r="P24" i="49"/>
  <c r="O24" i="49"/>
  <c r="Q24" i="49" s="1"/>
  <c r="M24" i="49"/>
  <c r="K24" i="49"/>
  <c r="H24" i="49"/>
  <c r="C24" i="49"/>
  <c r="AB23" i="49"/>
  <c r="AD23" i="49" s="1"/>
  <c r="J23" i="49" s="1"/>
  <c r="Y23" i="49"/>
  <c r="X23" i="49"/>
  <c r="P23" i="49"/>
  <c r="O23" i="49"/>
  <c r="Q23" i="49" s="1"/>
  <c r="M23" i="49"/>
  <c r="H23" i="49"/>
  <c r="C23" i="49"/>
  <c r="AB22" i="49"/>
  <c r="AD22" i="49" s="1"/>
  <c r="J22" i="49" s="1"/>
  <c r="Y22" i="49"/>
  <c r="X22" i="49"/>
  <c r="P22" i="49"/>
  <c r="O22" i="49"/>
  <c r="M22" i="49"/>
  <c r="H22" i="49"/>
  <c r="C22" i="49"/>
  <c r="AB21" i="49"/>
  <c r="AD21" i="49" s="1"/>
  <c r="Y21" i="49"/>
  <c r="X21" i="49"/>
  <c r="P21" i="49"/>
  <c r="O21" i="49"/>
  <c r="M21" i="49"/>
  <c r="H21" i="49"/>
  <c r="C21" i="49"/>
  <c r="AG3" i="49"/>
  <c r="AF3" i="49"/>
  <c r="W3" i="49"/>
  <c r="V3" i="49"/>
  <c r="U3" i="49"/>
  <c r="T3" i="49"/>
  <c r="O3" i="49"/>
  <c r="G3" i="49"/>
  <c r="F3" i="49"/>
  <c r="D3" i="49"/>
  <c r="A2" i="49"/>
  <c r="A1" i="49"/>
  <c r="AB31" i="48"/>
  <c r="AD31" i="48" s="1"/>
  <c r="J31" i="48" s="1"/>
  <c r="Y31" i="48"/>
  <c r="X31" i="48"/>
  <c r="P31" i="48"/>
  <c r="O31" i="48"/>
  <c r="Q31" i="48" s="1"/>
  <c r="M31" i="48"/>
  <c r="H31" i="48"/>
  <c r="C31" i="48"/>
  <c r="AB30" i="48"/>
  <c r="AD30" i="48" s="1"/>
  <c r="J30" i="48" s="1"/>
  <c r="Y30" i="48"/>
  <c r="X30" i="48"/>
  <c r="P30" i="48"/>
  <c r="O30" i="48"/>
  <c r="Q30" i="48" s="1"/>
  <c r="M30" i="48"/>
  <c r="H30" i="48"/>
  <c r="C30" i="48"/>
  <c r="AD29" i="48"/>
  <c r="J29" i="48" s="1"/>
  <c r="AB29" i="48"/>
  <c r="Y29" i="48"/>
  <c r="X29" i="48"/>
  <c r="P29" i="48"/>
  <c r="Q29" i="48" s="1"/>
  <c r="O29" i="48"/>
  <c r="M29" i="48"/>
  <c r="H29" i="48"/>
  <c r="C29" i="48"/>
  <c r="AB28" i="48"/>
  <c r="AD28" i="48" s="1"/>
  <c r="J28" i="48" s="1"/>
  <c r="I28" i="48" s="1"/>
  <c r="Y28" i="48"/>
  <c r="X28" i="48"/>
  <c r="P28" i="48"/>
  <c r="O28" i="48"/>
  <c r="Q28" i="48" s="1"/>
  <c r="M28" i="48"/>
  <c r="H28" i="48"/>
  <c r="C28" i="48"/>
  <c r="AB27" i="48"/>
  <c r="AD27" i="48" s="1"/>
  <c r="J27" i="48" s="1"/>
  <c r="Y27" i="48"/>
  <c r="X27" i="48"/>
  <c r="P27" i="48"/>
  <c r="O27" i="48"/>
  <c r="Q27" i="48" s="1"/>
  <c r="M27" i="48"/>
  <c r="H27" i="48"/>
  <c r="C27" i="48"/>
  <c r="AB26" i="48"/>
  <c r="AD26" i="48" s="1"/>
  <c r="J26" i="48" s="1"/>
  <c r="Y26" i="48"/>
  <c r="X26" i="48"/>
  <c r="P26" i="48"/>
  <c r="O26" i="48"/>
  <c r="M26" i="48"/>
  <c r="H26" i="48"/>
  <c r="C26" i="48"/>
  <c r="AD25" i="48"/>
  <c r="J25" i="48" s="1"/>
  <c r="I25" i="48" s="1"/>
  <c r="AB25" i="48"/>
  <c r="Y25" i="48"/>
  <c r="X25" i="48"/>
  <c r="P25" i="48"/>
  <c r="O25" i="48"/>
  <c r="Q25" i="48" s="1"/>
  <c r="M25" i="48"/>
  <c r="K25" i="48"/>
  <c r="H25" i="48"/>
  <c r="C25" i="48"/>
  <c r="AB24" i="48"/>
  <c r="AD24" i="48" s="1"/>
  <c r="J24" i="48" s="1"/>
  <c r="Y24" i="48"/>
  <c r="X24" i="48"/>
  <c r="P24" i="48"/>
  <c r="Q24" i="48" s="1"/>
  <c r="O24" i="48"/>
  <c r="M24" i="48"/>
  <c r="H24" i="48"/>
  <c r="C24" i="48"/>
  <c r="AB23" i="48"/>
  <c r="AD23" i="48" s="1"/>
  <c r="J23" i="48" s="1"/>
  <c r="Y23" i="48"/>
  <c r="X23" i="48"/>
  <c r="P23" i="48"/>
  <c r="O23" i="48"/>
  <c r="M23" i="48"/>
  <c r="H23" i="48"/>
  <c r="C23" i="48"/>
  <c r="AB22" i="48"/>
  <c r="AD22" i="48" s="1"/>
  <c r="J22" i="48" s="1"/>
  <c r="Y22" i="48"/>
  <c r="X22" i="48"/>
  <c r="P22" i="48"/>
  <c r="O22" i="48"/>
  <c r="M22" i="48"/>
  <c r="H22" i="48"/>
  <c r="C22" i="48"/>
  <c r="AB21" i="48"/>
  <c r="AD21" i="48" s="1"/>
  <c r="Y21" i="48"/>
  <c r="X21" i="48"/>
  <c r="P21" i="48"/>
  <c r="O21" i="48"/>
  <c r="M21" i="48"/>
  <c r="H21" i="48"/>
  <c r="C21" i="48"/>
  <c r="AG3" i="48"/>
  <c r="AF3" i="48"/>
  <c r="W3" i="48"/>
  <c r="V3" i="48"/>
  <c r="U3" i="48"/>
  <c r="T3" i="48"/>
  <c r="O3" i="48"/>
  <c r="G3" i="48"/>
  <c r="F3" i="48"/>
  <c r="H3" i="48" s="1"/>
  <c r="D3" i="48"/>
  <c r="A2" i="48"/>
  <c r="A1" i="48"/>
  <c r="AD31" i="47"/>
  <c r="AB31" i="47"/>
  <c r="Y31" i="47"/>
  <c r="X31" i="47"/>
  <c r="P31" i="47"/>
  <c r="O31" i="47"/>
  <c r="Q31" i="47" s="1"/>
  <c r="M31" i="47"/>
  <c r="J31" i="47"/>
  <c r="K31" i="47" s="1"/>
  <c r="H31" i="47"/>
  <c r="C31" i="47"/>
  <c r="AD30" i="47"/>
  <c r="J30" i="47" s="1"/>
  <c r="AB30" i="47"/>
  <c r="Y30" i="47"/>
  <c r="X30" i="47"/>
  <c r="P30" i="47"/>
  <c r="Q30" i="47" s="1"/>
  <c r="O30" i="47"/>
  <c r="M30" i="47"/>
  <c r="H30" i="47"/>
  <c r="C30" i="47"/>
  <c r="AB29" i="47"/>
  <c r="AD29" i="47" s="1"/>
  <c r="J29" i="47" s="1"/>
  <c r="Y29" i="47"/>
  <c r="X29" i="47"/>
  <c r="P29" i="47"/>
  <c r="O29" i="47"/>
  <c r="Q29" i="47" s="1"/>
  <c r="M29" i="47"/>
  <c r="H29" i="47"/>
  <c r="C29" i="47"/>
  <c r="AB28" i="47"/>
  <c r="AD28" i="47" s="1"/>
  <c r="J28" i="47" s="1"/>
  <c r="K28" i="47" s="1"/>
  <c r="Y28" i="47"/>
  <c r="X28" i="47"/>
  <c r="P28" i="47"/>
  <c r="O28" i="47"/>
  <c r="Q28" i="47" s="1"/>
  <c r="M28" i="47"/>
  <c r="I28" i="47"/>
  <c r="H28" i="47"/>
  <c r="C28" i="47"/>
  <c r="AB27" i="47"/>
  <c r="AD27" i="47" s="1"/>
  <c r="J27" i="47" s="1"/>
  <c r="Y27" i="47"/>
  <c r="X27" i="47"/>
  <c r="P27" i="47"/>
  <c r="O27" i="47"/>
  <c r="M27" i="47"/>
  <c r="H27" i="47"/>
  <c r="C27" i="47"/>
  <c r="AB26" i="47"/>
  <c r="AD26" i="47" s="1"/>
  <c r="J26" i="47" s="1"/>
  <c r="Y26" i="47"/>
  <c r="X26" i="47"/>
  <c r="Q26" i="47"/>
  <c r="P26" i="47"/>
  <c r="O26" i="47"/>
  <c r="M26" i="47"/>
  <c r="H26" i="47"/>
  <c r="C26" i="47"/>
  <c r="AD25" i="47"/>
  <c r="J25" i="47" s="1"/>
  <c r="AB25" i="47"/>
  <c r="Y25" i="47"/>
  <c r="X25" i="47"/>
  <c r="Q25" i="47"/>
  <c r="P25" i="47"/>
  <c r="O25" i="47"/>
  <c r="M25" i="47"/>
  <c r="H25" i="47"/>
  <c r="C25" i="47"/>
  <c r="AB24" i="47"/>
  <c r="AD24" i="47" s="1"/>
  <c r="J24" i="47" s="1"/>
  <c r="Y24" i="47"/>
  <c r="X24" i="47"/>
  <c r="P24" i="47"/>
  <c r="O24" i="47"/>
  <c r="Q24" i="47" s="1"/>
  <c r="M24" i="47"/>
  <c r="H24" i="47"/>
  <c r="C24" i="47"/>
  <c r="AB23" i="47"/>
  <c r="AD23" i="47" s="1"/>
  <c r="J23" i="47" s="1"/>
  <c r="K23" i="47" s="1"/>
  <c r="Y23" i="47"/>
  <c r="X23" i="47"/>
  <c r="P23" i="47"/>
  <c r="O23" i="47"/>
  <c r="Q23" i="47" s="1"/>
  <c r="M23" i="47"/>
  <c r="H23" i="47"/>
  <c r="C23" i="47"/>
  <c r="AD22" i="47"/>
  <c r="J22" i="47" s="1"/>
  <c r="AB22" i="47"/>
  <c r="Y22" i="47"/>
  <c r="X22" i="47"/>
  <c r="P22" i="47"/>
  <c r="Q22" i="47" s="1"/>
  <c r="O22" i="47"/>
  <c r="M22" i="47"/>
  <c r="H22" i="47"/>
  <c r="C22" i="47"/>
  <c r="AB21" i="47"/>
  <c r="AD21" i="47" s="1"/>
  <c r="J21" i="47" s="1"/>
  <c r="I21" i="47" s="1"/>
  <c r="Y21" i="47"/>
  <c r="X21" i="47"/>
  <c r="P21" i="47"/>
  <c r="O21" i="47"/>
  <c r="Q21" i="47" s="1"/>
  <c r="M21" i="47"/>
  <c r="K21" i="47"/>
  <c r="H21" i="47"/>
  <c r="C21" i="47"/>
  <c r="AB20" i="47"/>
  <c r="AD20" i="47" s="1"/>
  <c r="J20" i="47" s="1"/>
  <c r="K20" i="47" s="1"/>
  <c r="Y20" i="47"/>
  <c r="X20" i="47"/>
  <c r="P20" i="47"/>
  <c r="O20" i="47"/>
  <c r="M20" i="47"/>
  <c r="H20" i="47"/>
  <c r="C20" i="47"/>
  <c r="AB19" i="47"/>
  <c r="AD19" i="47" s="1"/>
  <c r="J19" i="47" s="1"/>
  <c r="Y19" i="47"/>
  <c r="X19" i="47"/>
  <c r="P19" i="47"/>
  <c r="O19" i="47"/>
  <c r="M19" i="47"/>
  <c r="H19" i="47"/>
  <c r="C19" i="47"/>
  <c r="AB18" i="47"/>
  <c r="AD18" i="47" s="1"/>
  <c r="J18" i="47" s="1"/>
  <c r="Y18" i="47"/>
  <c r="X18" i="47"/>
  <c r="P18" i="47"/>
  <c r="Q18" i="47" s="1"/>
  <c r="O18" i="47"/>
  <c r="M18" i="47"/>
  <c r="H18" i="47"/>
  <c r="C18" i="47"/>
  <c r="AB17" i="47"/>
  <c r="AD17" i="47" s="1"/>
  <c r="J17" i="47" s="1"/>
  <c r="Y17" i="47"/>
  <c r="X17" i="47"/>
  <c r="P17" i="47"/>
  <c r="Q17" i="47" s="1"/>
  <c r="O17" i="47"/>
  <c r="M17" i="47"/>
  <c r="H17" i="47"/>
  <c r="C17" i="47"/>
  <c r="AB16" i="47"/>
  <c r="AD16" i="47" s="1"/>
  <c r="J16" i="47" s="1"/>
  <c r="Y16" i="47"/>
  <c r="X16" i="47"/>
  <c r="P16" i="47"/>
  <c r="O16" i="47"/>
  <c r="M16" i="47"/>
  <c r="H16" i="47"/>
  <c r="C16" i="47"/>
  <c r="AB15" i="47"/>
  <c r="AD15" i="47" s="1"/>
  <c r="J15" i="47" s="1"/>
  <c r="K15" i="47" s="1"/>
  <c r="Y15" i="47"/>
  <c r="X15" i="47"/>
  <c r="P15" i="47"/>
  <c r="O15" i="47"/>
  <c r="M15" i="47"/>
  <c r="H15" i="47"/>
  <c r="C15" i="47"/>
  <c r="AD14" i="47"/>
  <c r="J14" i="47" s="1"/>
  <c r="AB14" i="47"/>
  <c r="Y14" i="47"/>
  <c r="X14" i="47"/>
  <c r="P14" i="47"/>
  <c r="O14" i="47"/>
  <c r="Q14" i="47" s="1"/>
  <c r="M14" i="47"/>
  <c r="H14" i="47"/>
  <c r="C14" i="47"/>
  <c r="AD13" i="47"/>
  <c r="J13" i="47" s="1"/>
  <c r="I13" i="47" s="1"/>
  <c r="AB13" i="47"/>
  <c r="Y13" i="47"/>
  <c r="X13" i="47"/>
  <c r="P13" i="47"/>
  <c r="O13" i="47"/>
  <c r="M13" i="47"/>
  <c r="H13" i="47"/>
  <c r="C13" i="47"/>
  <c r="AB12" i="47"/>
  <c r="AD12" i="47" s="1"/>
  <c r="J12" i="47" s="1"/>
  <c r="K12" i="47" s="1"/>
  <c r="Y12" i="47"/>
  <c r="X12" i="47"/>
  <c r="P12" i="47"/>
  <c r="O12" i="47"/>
  <c r="Q12" i="47" s="1"/>
  <c r="M12" i="47"/>
  <c r="H12" i="47"/>
  <c r="C12" i="47"/>
  <c r="AB11" i="47"/>
  <c r="AD11" i="47" s="1"/>
  <c r="J11" i="47" s="1"/>
  <c r="Y11" i="47"/>
  <c r="X11" i="47"/>
  <c r="P11" i="47"/>
  <c r="O11" i="47"/>
  <c r="Q11" i="47" s="1"/>
  <c r="M11" i="47"/>
  <c r="H11" i="47"/>
  <c r="C11" i="47"/>
  <c r="AB10" i="47"/>
  <c r="AD10" i="47" s="1"/>
  <c r="J10" i="47" s="1"/>
  <c r="Y10" i="47"/>
  <c r="X10" i="47"/>
  <c r="P10" i="47"/>
  <c r="Q10" i="47" s="1"/>
  <c r="O10" i="47"/>
  <c r="M10" i="47"/>
  <c r="H10" i="47"/>
  <c r="C10" i="47"/>
  <c r="AB9" i="47"/>
  <c r="AD9" i="47" s="1"/>
  <c r="J9" i="47" s="1"/>
  <c r="Y9" i="47"/>
  <c r="X9" i="47"/>
  <c r="P9" i="47"/>
  <c r="Q9" i="47" s="1"/>
  <c r="O9" i="47"/>
  <c r="M9" i="47"/>
  <c r="H9" i="47"/>
  <c r="C9" i="47"/>
  <c r="AB8" i="47"/>
  <c r="AD8" i="47" s="1"/>
  <c r="J8" i="47" s="1"/>
  <c r="Y8" i="47"/>
  <c r="X8" i="47"/>
  <c r="P8" i="47"/>
  <c r="O8" i="47"/>
  <c r="M8" i="47"/>
  <c r="H8" i="47"/>
  <c r="C8" i="47"/>
  <c r="AB7" i="47"/>
  <c r="AD7" i="47" s="1"/>
  <c r="J7" i="47" s="1"/>
  <c r="Y7" i="47"/>
  <c r="X7" i="47"/>
  <c r="P7" i="47"/>
  <c r="O7" i="47"/>
  <c r="M7" i="47"/>
  <c r="H7" i="47"/>
  <c r="C7" i="47"/>
  <c r="AD6" i="47"/>
  <c r="J6" i="47" s="1"/>
  <c r="AB6" i="47"/>
  <c r="Y6" i="47"/>
  <c r="X6" i="47"/>
  <c r="P6" i="47"/>
  <c r="O6" i="47"/>
  <c r="Q6" i="47" s="1"/>
  <c r="M6" i="47"/>
  <c r="H6" i="47"/>
  <c r="C6" i="47"/>
  <c r="AD5" i="47"/>
  <c r="J5" i="47" s="1"/>
  <c r="I5" i="47" s="1"/>
  <c r="AB5" i="47"/>
  <c r="Y5" i="47"/>
  <c r="X5" i="47"/>
  <c r="P5" i="47"/>
  <c r="O5" i="47"/>
  <c r="M5" i="47"/>
  <c r="H5" i="47"/>
  <c r="C5" i="47"/>
  <c r="AB4" i="47"/>
  <c r="AD4" i="47" s="1"/>
  <c r="Y4" i="47"/>
  <c r="X4" i="47"/>
  <c r="P4" i="47"/>
  <c r="O4" i="47"/>
  <c r="M4" i="47"/>
  <c r="H4" i="47"/>
  <c r="C4" i="47"/>
  <c r="AG3" i="47"/>
  <c r="AF3" i="47"/>
  <c r="W3" i="47"/>
  <c r="X3" i="47" s="1"/>
  <c r="V3" i="47"/>
  <c r="U3" i="47"/>
  <c r="T3" i="47"/>
  <c r="O3" i="47"/>
  <c r="G3" i="47"/>
  <c r="F3" i="47"/>
  <c r="D3" i="47"/>
  <c r="A2" i="47"/>
  <c r="A1" i="47"/>
  <c r="AB31" i="46"/>
  <c r="AD31" i="46" s="1"/>
  <c r="J31" i="46" s="1"/>
  <c r="I31" i="46" s="1"/>
  <c r="Y31" i="46"/>
  <c r="X31" i="46"/>
  <c r="P31" i="46"/>
  <c r="O31" i="46"/>
  <c r="Q31" i="46" s="1"/>
  <c r="M31" i="46"/>
  <c r="K31" i="46"/>
  <c r="H31" i="46"/>
  <c r="C31" i="46"/>
  <c r="AB30" i="46"/>
  <c r="AD30" i="46" s="1"/>
  <c r="J30" i="46" s="1"/>
  <c r="K30" i="46" s="1"/>
  <c r="Y30" i="46"/>
  <c r="X30" i="46"/>
  <c r="P30" i="46"/>
  <c r="O30" i="46"/>
  <c r="M30" i="46"/>
  <c r="H30" i="46"/>
  <c r="C30" i="46"/>
  <c r="AB29" i="46"/>
  <c r="AD29" i="46" s="1"/>
  <c r="J29" i="46" s="1"/>
  <c r="Y29" i="46"/>
  <c r="X29" i="46"/>
  <c r="P29" i="46"/>
  <c r="O29" i="46"/>
  <c r="Q29" i="46" s="1"/>
  <c r="M29" i="46"/>
  <c r="H29" i="46"/>
  <c r="C29" i="46"/>
  <c r="AB28" i="46"/>
  <c r="AD28" i="46" s="1"/>
  <c r="J28" i="46" s="1"/>
  <c r="Y28" i="46"/>
  <c r="X28" i="46"/>
  <c r="Q28" i="46"/>
  <c r="P28" i="46"/>
  <c r="O28" i="46"/>
  <c r="M28" i="46"/>
  <c r="H28" i="46"/>
  <c r="C28" i="46"/>
  <c r="AD27" i="46"/>
  <c r="J27" i="46" s="1"/>
  <c r="AB27" i="46"/>
  <c r="Y27" i="46"/>
  <c r="X27" i="46"/>
  <c r="Q27" i="46"/>
  <c r="P27" i="46"/>
  <c r="O27" i="46"/>
  <c r="M27" i="46"/>
  <c r="H27" i="46"/>
  <c r="C27" i="46"/>
  <c r="AB26" i="46"/>
  <c r="AD26" i="46" s="1"/>
  <c r="J26" i="46" s="1"/>
  <c r="Y26" i="46"/>
  <c r="X26" i="46"/>
  <c r="P26" i="46"/>
  <c r="O26" i="46"/>
  <c r="Q26" i="46" s="1"/>
  <c r="M26" i="46"/>
  <c r="H26" i="46"/>
  <c r="C26" i="46"/>
  <c r="AB25" i="46"/>
  <c r="AD25" i="46" s="1"/>
  <c r="J25" i="46" s="1"/>
  <c r="Y25" i="46"/>
  <c r="X25" i="46"/>
  <c r="P25" i="46"/>
  <c r="O25" i="46"/>
  <c r="Q25" i="46" s="1"/>
  <c r="M25" i="46"/>
  <c r="H25" i="46"/>
  <c r="C25" i="46"/>
  <c r="AD24" i="46"/>
  <c r="J24" i="46" s="1"/>
  <c r="AB24" i="46"/>
  <c r="Y24" i="46"/>
  <c r="X24" i="46"/>
  <c r="P24" i="46"/>
  <c r="Q24" i="46" s="1"/>
  <c r="O24" i="46"/>
  <c r="M24" i="46"/>
  <c r="H24" i="46"/>
  <c r="C24" i="46"/>
  <c r="AB23" i="46"/>
  <c r="AD23" i="46" s="1"/>
  <c r="J23" i="46" s="1"/>
  <c r="I23" i="46" s="1"/>
  <c r="Y23" i="46"/>
  <c r="X23" i="46"/>
  <c r="P23" i="46"/>
  <c r="O23" i="46"/>
  <c r="Q23" i="46" s="1"/>
  <c r="M23" i="46"/>
  <c r="H23" i="46"/>
  <c r="C23" i="46"/>
  <c r="AB22" i="46"/>
  <c r="AD22" i="46" s="1"/>
  <c r="J22" i="46" s="1"/>
  <c r="Y22" i="46"/>
  <c r="X22" i="46"/>
  <c r="P22" i="46"/>
  <c r="O22" i="46"/>
  <c r="Q22" i="46" s="1"/>
  <c r="M22" i="46"/>
  <c r="H22" i="46"/>
  <c r="C22" i="46"/>
  <c r="AB21" i="46"/>
  <c r="AD21" i="46" s="1"/>
  <c r="J21" i="46" s="1"/>
  <c r="Y21" i="46"/>
  <c r="X21" i="46"/>
  <c r="P21" i="46"/>
  <c r="O21" i="46"/>
  <c r="M21" i="46"/>
  <c r="H21" i="46"/>
  <c r="C21" i="46"/>
  <c r="AD20" i="46"/>
  <c r="J20" i="46" s="1"/>
  <c r="I20" i="46" s="1"/>
  <c r="AB20" i="46"/>
  <c r="Y20" i="46"/>
  <c r="X20" i="46"/>
  <c r="Q20" i="46"/>
  <c r="P20" i="46"/>
  <c r="O20" i="46"/>
  <c r="M20" i="46"/>
  <c r="K20" i="46"/>
  <c r="H20" i="46"/>
  <c r="C20" i="46"/>
  <c r="AB19" i="46"/>
  <c r="AD19" i="46" s="1"/>
  <c r="J19" i="46" s="1"/>
  <c r="Y19" i="46"/>
  <c r="X19" i="46"/>
  <c r="P19" i="46"/>
  <c r="O19" i="46"/>
  <c r="Q19" i="46" s="1"/>
  <c r="M19" i="46"/>
  <c r="H19" i="46"/>
  <c r="C19" i="46"/>
  <c r="AB18" i="46"/>
  <c r="AD18" i="46" s="1"/>
  <c r="J18" i="46" s="1"/>
  <c r="Y18" i="46"/>
  <c r="X18" i="46"/>
  <c r="P18" i="46"/>
  <c r="O18" i="46"/>
  <c r="M18" i="46"/>
  <c r="H18" i="46"/>
  <c r="C18" i="46"/>
  <c r="AB17" i="46"/>
  <c r="AD17" i="46" s="1"/>
  <c r="J17" i="46" s="1"/>
  <c r="Y17" i="46"/>
  <c r="X17" i="46"/>
  <c r="P17" i="46"/>
  <c r="O17" i="46"/>
  <c r="M17" i="46"/>
  <c r="H17" i="46"/>
  <c r="C17" i="46"/>
  <c r="AB16" i="46"/>
  <c r="AD16" i="46" s="1"/>
  <c r="J16" i="46" s="1"/>
  <c r="Y16" i="46"/>
  <c r="X16" i="46"/>
  <c r="P16" i="46"/>
  <c r="O16" i="46"/>
  <c r="M16" i="46"/>
  <c r="H16" i="46"/>
  <c r="C16" i="46"/>
  <c r="AD15" i="46"/>
  <c r="J15" i="46" s="1"/>
  <c r="I15" i="46" s="1"/>
  <c r="AB15" i="46"/>
  <c r="Y15" i="46"/>
  <c r="X15" i="46"/>
  <c r="P15" i="46"/>
  <c r="O15" i="46"/>
  <c r="M15" i="46"/>
  <c r="H15" i="46"/>
  <c r="C15" i="46"/>
  <c r="AB14" i="46"/>
  <c r="AD14" i="46" s="1"/>
  <c r="J14" i="46" s="1"/>
  <c r="K14" i="46" s="1"/>
  <c r="Y14" i="46"/>
  <c r="X14" i="46"/>
  <c r="P14" i="46"/>
  <c r="O14" i="46"/>
  <c r="M14" i="46"/>
  <c r="H14" i="46"/>
  <c r="C14" i="46"/>
  <c r="AB13" i="46"/>
  <c r="AD13" i="46" s="1"/>
  <c r="J13" i="46" s="1"/>
  <c r="Y13" i="46"/>
  <c r="X13" i="46"/>
  <c r="P13" i="46"/>
  <c r="O13" i="46"/>
  <c r="M13" i="46"/>
  <c r="H13" i="46"/>
  <c r="C13" i="46"/>
  <c r="AB12" i="46"/>
  <c r="AD12" i="46" s="1"/>
  <c r="J12" i="46" s="1"/>
  <c r="Y12" i="46"/>
  <c r="X12" i="46"/>
  <c r="P12" i="46"/>
  <c r="Q12" i="46" s="1"/>
  <c r="O12" i="46"/>
  <c r="M12" i="46"/>
  <c r="H12" i="46"/>
  <c r="C12" i="46"/>
  <c r="AB11" i="46"/>
  <c r="AD11" i="46" s="1"/>
  <c r="J11" i="46" s="1"/>
  <c r="Y11" i="46"/>
  <c r="X11" i="46"/>
  <c r="P11" i="46"/>
  <c r="O11" i="46"/>
  <c r="Q11" i="46" s="1"/>
  <c r="M11" i="46"/>
  <c r="H11" i="46"/>
  <c r="C11" i="46"/>
  <c r="AB10" i="46"/>
  <c r="AD10" i="46" s="1"/>
  <c r="J10" i="46" s="1"/>
  <c r="Y10" i="46"/>
  <c r="X10" i="46"/>
  <c r="P10" i="46"/>
  <c r="O10" i="46"/>
  <c r="M10" i="46"/>
  <c r="H10" i="46"/>
  <c r="C10" i="46"/>
  <c r="AB9" i="46"/>
  <c r="AD9" i="46" s="1"/>
  <c r="J9" i="46" s="1"/>
  <c r="Y9" i="46"/>
  <c r="X9" i="46"/>
  <c r="P9" i="46"/>
  <c r="O9" i="46"/>
  <c r="M9" i="46"/>
  <c r="H9" i="46"/>
  <c r="C9" i="46"/>
  <c r="AB8" i="46"/>
  <c r="AD8" i="46" s="1"/>
  <c r="J8" i="46" s="1"/>
  <c r="Y8" i="46"/>
  <c r="X8" i="46"/>
  <c r="P8" i="46"/>
  <c r="O8" i="46"/>
  <c r="M8" i="46"/>
  <c r="H8" i="46"/>
  <c r="C8" i="46"/>
  <c r="AD7" i="46"/>
  <c r="J7" i="46" s="1"/>
  <c r="AB7" i="46"/>
  <c r="Y7" i="46"/>
  <c r="X7" i="46"/>
  <c r="P7" i="46"/>
  <c r="O7" i="46"/>
  <c r="M7" i="46"/>
  <c r="H7" i="46"/>
  <c r="C7" i="46"/>
  <c r="AB6" i="46"/>
  <c r="AD6" i="46" s="1"/>
  <c r="J6" i="46" s="1"/>
  <c r="K6" i="46" s="1"/>
  <c r="Y6" i="46"/>
  <c r="X6" i="46"/>
  <c r="P6" i="46"/>
  <c r="O6" i="46"/>
  <c r="M6" i="46"/>
  <c r="I6" i="46"/>
  <c r="H6" i="46"/>
  <c r="C6" i="46"/>
  <c r="AB5" i="46"/>
  <c r="AD5" i="46" s="1"/>
  <c r="Y5" i="46"/>
  <c r="X5" i="46"/>
  <c r="P5" i="46"/>
  <c r="O5" i="46"/>
  <c r="Q5" i="46" s="1"/>
  <c r="M5" i="46"/>
  <c r="J5" i="46"/>
  <c r="H5" i="46"/>
  <c r="C5" i="46"/>
  <c r="AB4" i="46"/>
  <c r="AD4" i="46" s="1"/>
  <c r="Y4" i="46"/>
  <c r="X4" i="46"/>
  <c r="P4" i="46"/>
  <c r="Q4" i="46" s="1"/>
  <c r="O4" i="46"/>
  <c r="M4" i="46"/>
  <c r="H4" i="46"/>
  <c r="C4" i="46"/>
  <c r="AG3" i="46"/>
  <c r="AF3" i="46"/>
  <c r="W3" i="46"/>
  <c r="V3" i="46"/>
  <c r="U3" i="46"/>
  <c r="T3" i="46"/>
  <c r="O3" i="46"/>
  <c r="G3" i="46"/>
  <c r="H3" i="46" s="1"/>
  <c r="F3" i="46"/>
  <c r="D3" i="46"/>
  <c r="A2" i="46"/>
  <c r="A1" i="46"/>
  <c r="AB31" i="45"/>
  <c r="AD31" i="45" s="1"/>
  <c r="J31" i="45" s="1"/>
  <c r="Y31" i="45"/>
  <c r="X31" i="45"/>
  <c r="Q31" i="45"/>
  <c r="P31" i="45"/>
  <c r="O31" i="45"/>
  <c r="M31" i="45"/>
  <c r="H31" i="45"/>
  <c r="C31" i="45"/>
  <c r="AB30" i="45"/>
  <c r="AD30" i="45" s="1"/>
  <c r="J30" i="45" s="1"/>
  <c r="Y30" i="45"/>
  <c r="X30" i="45"/>
  <c r="P30" i="45"/>
  <c r="O30" i="45"/>
  <c r="Q30" i="45" s="1"/>
  <c r="M30" i="45"/>
  <c r="H30" i="45"/>
  <c r="C30" i="45"/>
  <c r="AB29" i="45"/>
  <c r="AD29" i="45" s="1"/>
  <c r="J29" i="45" s="1"/>
  <c r="Y29" i="45"/>
  <c r="X29" i="45"/>
  <c r="P29" i="45"/>
  <c r="O29" i="45"/>
  <c r="Q29" i="45" s="1"/>
  <c r="M29" i="45"/>
  <c r="H29" i="45"/>
  <c r="C29" i="45"/>
  <c r="AB28" i="45"/>
  <c r="AD28" i="45" s="1"/>
  <c r="J28" i="45" s="1"/>
  <c r="K28" i="45" s="1"/>
  <c r="Y28" i="45"/>
  <c r="X28" i="45"/>
  <c r="P28" i="45"/>
  <c r="O28" i="45"/>
  <c r="Q28" i="45" s="1"/>
  <c r="M28" i="45"/>
  <c r="H28" i="45"/>
  <c r="C28" i="45"/>
  <c r="AD27" i="45"/>
  <c r="J27" i="45" s="1"/>
  <c r="AB27" i="45"/>
  <c r="Y27" i="45"/>
  <c r="X27" i="45"/>
  <c r="P27" i="45"/>
  <c r="O27" i="45"/>
  <c r="M27" i="45"/>
  <c r="H27" i="45"/>
  <c r="C27" i="45"/>
  <c r="AB26" i="45"/>
  <c r="AD26" i="45" s="1"/>
  <c r="J26" i="45" s="1"/>
  <c r="Y26" i="45"/>
  <c r="X26" i="45"/>
  <c r="Q26" i="45"/>
  <c r="P26" i="45"/>
  <c r="O26" i="45"/>
  <c r="M26" i="45"/>
  <c r="H26" i="45"/>
  <c r="C26" i="45"/>
  <c r="AD25" i="45"/>
  <c r="J25" i="45" s="1"/>
  <c r="I25" i="45" s="1"/>
  <c r="AB25" i="45"/>
  <c r="Y25" i="45"/>
  <c r="X25" i="45"/>
  <c r="P25" i="45"/>
  <c r="O25" i="45"/>
  <c r="Q25" i="45" s="1"/>
  <c r="M25" i="45"/>
  <c r="K25" i="45"/>
  <c r="H25" i="45"/>
  <c r="C25" i="45"/>
  <c r="AB24" i="45"/>
  <c r="AD24" i="45" s="1"/>
  <c r="Y24" i="45"/>
  <c r="X24" i="45"/>
  <c r="P24" i="45"/>
  <c r="O24" i="45"/>
  <c r="Q24" i="45" s="1"/>
  <c r="M24" i="45"/>
  <c r="J24" i="45"/>
  <c r="H24" i="45"/>
  <c r="C24" i="45"/>
  <c r="AB23" i="45"/>
  <c r="AD23" i="45" s="1"/>
  <c r="J23" i="45" s="1"/>
  <c r="K23" i="45" s="1"/>
  <c r="Y23" i="45"/>
  <c r="X23" i="45"/>
  <c r="P23" i="45"/>
  <c r="O23" i="45"/>
  <c r="Q23" i="45" s="1"/>
  <c r="M23" i="45"/>
  <c r="H23" i="45"/>
  <c r="C23" i="45"/>
  <c r="AB22" i="45"/>
  <c r="AD22" i="45" s="1"/>
  <c r="J22" i="45" s="1"/>
  <c r="Y22" i="45"/>
  <c r="X22" i="45"/>
  <c r="P22" i="45"/>
  <c r="Q22" i="45" s="1"/>
  <c r="O22" i="45"/>
  <c r="M22" i="45"/>
  <c r="H22" i="45"/>
  <c r="C22" i="45"/>
  <c r="AB21" i="45"/>
  <c r="AD21" i="45" s="1"/>
  <c r="J21" i="45" s="1"/>
  <c r="Y21" i="45"/>
  <c r="X21" i="45"/>
  <c r="P21" i="45"/>
  <c r="Q21" i="45" s="1"/>
  <c r="O21" i="45"/>
  <c r="M21" i="45"/>
  <c r="H21" i="45"/>
  <c r="C21" i="45"/>
  <c r="AB20" i="45"/>
  <c r="AD20" i="45" s="1"/>
  <c r="J20" i="45" s="1"/>
  <c r="Y20" i="45"/>
  <c r="X20" i="45"/>
  <c r="P20" i="45"/>
  <c r="O20" i="45"/>
  <c r="Q20" i="45" s="1"/>
  <c r="M20" i="45"/>
  <c r="H20" i="45"/>
  <c r="C20" i="45"/>
  <c r="AD19" i="45"/>
  <c r="J19" i="45" s="1"/>
  <c r="I19" i="45" s="1"/>
  <c r="AB19" i="45"/>
  <c r="Y19" i="45"/>
  <c r="X19" i="45"/>
  <c r="P19" i="45"/>
  <c r="O19" i="45"/>
  <c r="Q19" i="45" s="1"/>
  <c r="M19" i="45"/>
  <c r="H19" i="45"/>
  <c r="C19" i="45"/>
  <c r="AB18" i="45"/>
  <c r="AD18" i="45" s="1"/>
  <c r="J18" i="45" s="1"/>
  <c r="Y18" i="45"/>
  <c r="X18" i="45"/>
  <c r="P18" i="45"/>
  <c r="O18" i="45"/>
  <c r="Q18" i="45" s="1"/>
  <c r="M18" i="45"/>
  <c r="H18" i="45"/>
  <c r="C18" i="45"/>
  <c r="AB17" i="45"/>
  <c r="AD17" i="45" s="1"/>
  <c r="J17" i="45" s="1"/>
  <c r="Y17" i="45"/>
  <c r="X17" i="45"/>
  <c r="P17" i="45"/>
  <c r="O17" i="45"/>
  <c r="Q17" i="45" s="1"/>
  <c r="M17" i="45"/>
  <c r="H17" i="45"/>
  <c r="C17" i="45"/>
  <c r="AB16" i="45"/>
  <c r="AD16" i="45" s="1"/>
  <c r="J16" i="45" s="1"/>
  <c r="Y16" i="45"/>
  <c r="X16" i="45"/>
  <c r="P16" i="45"/>
  <c r="O16" i="45"/>
  <c r="Q16" i="45" s="1"/>
  <c r="M16" i="45"/>
  <c r="H16" i="45"/>
  <c r="C16" i="45"/>
  <c r="AB15" i="45"/>
  <c r="AD15" i="45" s="1"/>
  <c r="J15" i="45" s="1"/>
  <c r="Y15" i="45"/>
  <c r="X15" i="45"/>
  <c r="P15" i="45"/>
  <c r="Q15" i="45" s="1"/>
  <c r="O15" i="45"/>
  <c r="M15" i="45"/>
  <c r="H15" i="45"/>
  <c r="C15" i="45"/>
  <c r="AB14" i="45"/>
  <c r="AD14" i="45" s="1"/>
  <c r="J14" i="45" s="1"/>
  <c r="Y14" i="45"/>
  <c r="X14" i="45"/>
  <c r="P14" i="45"/>
  <c r="O14" i="45"/>
  <c r="M14" i="45"/>
  <c r="H14" i="45"/>
  <c r="C14" i="45"/>
  <c r="AB13" i="45"/>
  <c r="AD13" i="45" s="1"/>
  <c r="J13" i="45" s="1"/>
  <c r="K13" i="45" s="1"/>
  <c r="Y13" i="45"/>
  <c r="X13" i="45"/>
  <c r="P13" i="45"/>
  <c r="O13" i="45"/>
  <c r="Q13" i="45" s="1"/>
  <c r="M13" i="45"/>
  <c r="I13" i="45"/>
  <c r="H13" i="45"/>
  <c r="C13" i="45"/>
  <c r="AB12" i="45"/>
  <c r="AD12" i="45" s="1"/>
  <c r="J12" i="45" s="1"/>
  <c r="Y12" i="45"/>
  <c r="X12" i="45"/>
  <c r="P12" i="45"/>
  <c r="O12" i="45"/>
  <c r="M12" i="45"/>
  <c r="H12" i="45"/>
  <c r="C12" i="45"/>
  <c r="AB11" i="45"/>
  <c r="AD11" i="45" s="1"/>
  <c r="J11" i="45" s="1"/>
  <c r="Y11" i="45"/>
  <c r="X11" i="45"/>
  <c r="P11" i="45"/>
  <c r="O11" i="45"/>
  <c r="M11" i="45"/>
  <c r="H11" i="45"/>
  <c r="C11" i="45"/>
  <c r="AB10" i="45"/>
  <c r="AD10" i="45" s="1"/>
  <c r="J10" i="45" s="1"/>
  <c r="Y10" i="45"/>
  <c r="X10" i="45"/>
  <c r="P10" i="45"/>
  <c r="Q10" i="45" s="1"/>
  <c r="O10" i="45"/>
  <c r="M10" i="45"/>
  <c r="H10" i="45"/>
  <c r="C10" i="45"/>
  <c r="AB9" i="45"/>
  <c r="AD9" i="45" s="1"/>
  <c r="J9" i="45" s="1"/>
  <c r="Y9" i="45"/>
  <c r="X9" i="45"/>
  <c r="P9" i="45"/>
  <c r="O9" i="45"/>
  <c r="Q9" i="45" s="1"/>
  <c r="M9" i="45"/>
  <c r="H9" i="45"/>
  <c r="C9" i="45"/>
  <c r="AB8" i="45"/>
  <c r="AD8" i="45" s="1"/>
  <c r="J8" i="45" s="1"/>
  <c r="Y8" i="45"/>
  <c r="X8" i="45"/>
  <c r="P8" i="45"/>
  <c r="O8" i="45"/>
  <c r="M8" i="45"/>
  <c r="H8" i="45"/>
  <c r="C8" i="45"/>
  <c r="AB7" i="45"/>
  <c r="AD7" i="45" s="1"/>
  <c r="J7" i="45" s="1"/>
  <c r="Y7" i="45"/>
  <c r="X7" i="45"/>
  <c r="P7" i="45"/>
  <c r="O7" i="45"/>
  <c r="M7" i="45"/>
  <c r="H7" i="45"/>
  <c r="C7" i="45"/>
  <c r="AB6" i="45"/>
  <c r="AD6" i="45" s="1"/>
  <c r="J6" i="45" s="1"/>
  <c r="Y6" i="45"/>
  <c r="X6" i="45"/>
  <c r="P6" i="45"/>
  <c r="O6" i="45"/>
  <c r="M6" i="45"/>
  <c r="H6" i="45"/>
  <c r="C6" i="45"/>
  <c r="AB5" i="45"/>
  <c r="AD5" i="45" s="1"/>
  <c r="Y5" i="45"/>
  <c r="X5" i="45"/>
  <c r="P5" i="45"/>
  <c r="O5" i="45"/>
  <c r="Q5" i="45" s="1"/>
  <c r="M5" i="45"/>
  <c r="H5" i="45"/>
  <c r="C5" i="45"/>
  <c r="AB4" i="45"/>
  <c r="AD4" i="45" s="1"/>
  <c r="J4" i="45" s="1"/>
  <c r="K4" i="45" s="1"/>
  <c r="Y4" i="45"/>
  <c r="X4" i="45"/>
  <c r="P4" i="45"/>
  <c r="O4" i="45"/>
  <c r="Q4" i="45" s="1"/>
  <c r="M4" i="45"/>
  <c r="H4" i="45"/>
  <c r="C4" i="45"/>
  <c r="AG3" i="45"/>
  <c r="AF3" i="45"/>
  <c r="W3" i="45"/>
  <c r="V3" i="45"/>
  <c r="U3" i="45"/>
  <c r="T3" i="45"/>
  <c r="O3" i="45"/>
  <c r="G3" i="45"/>
  <c r="F3" i="45"/>
  <c r="D3" i="45"/>
  <c r="A2" i="45"/>
  <c r="A1" i="45"/>
  <c r="AB31" i="44"/>
  <c r="AD31" i="44" s="1"/>
  <c r="Y31" i="44"/>
  <c r="X31" i="44"/>
  <c r="Q31" i="44"/>
  <c r="P31" i="44"/>
  <c r="O31" i="44"/>
  <c r="M31" i="44"/>
  <c r="J31" i="44"/>
  <c r="K31" i="44" s="1"/>
  <c r="I31" i="44"/>
  <c r="H31" i="44"/>
  <c r="C31" i="44"/>
  <c r="AB30" i="44"/>
  <c r="AD30" i="44" s="1"/>
  <c r="J30" i="44" s="1"/>
  <c r="K30" i="44" s="1"/>
  <c r="Y30" i="44"/>
  <c r="X30" i="44"/>
  <c r="P30" i="44"/>
  <c r="O30" i="44"/>
  <c r="M30" i="44"/>
  <c r="H30" i="44"/>
  <c r="C30" i="44"/>
  <c r="AB29" i="44"/>
  <c r="AD29" i="44" s="1"/>
  <c r="J29" i="44" s="1"/>
  <c r="Y29" i="44"/>
  <c r="X29" i="44"/>
  <c r="P29" i="44"/>
  <c r="O29" i="44"/>
  <c r="Q29" i="44" s="1"/>
  <c r="M29" i="44"/>
  <c r="H29" i="44"/>
  <c r="C29" i="44"/>
  <c r="AB28" i="44"/>
  <c r="AD28" i="44" s="1"/>
  <c r="J28" i="44" s="1"/>
  <c r="Y28" i="44"/>
  <c r="X28" i="44"/>
  <c r="P28" i="44"/>
  <c r="O28" i="44"/>
  <c r="M28" i="44"/>
  <c r="H28" i="44"/>
  <c r="C28" i="44"/>
  <c r="AD27" i="44"/>
  <c r="J27" i="44" s="1"/>
  <c r="I27" i="44" s="1"/>
  <c r="AB27" i="44"/>
  <c r="Y27" i="44"/>
  <c r="X27" i="44"/>
  <c r="P27" i="44"/>
  <c r="O27" i="44"/>
  <c r="M27" i="44"/>
  <c r="H27" i="44"/>
  <c r="C27" i="44"/>
  <c r="AB26" i="44"/>
  <c r="AD26" i="44" s="1"/>
  <c r="J26" i="44" s="1"/>
  <c r="I26" i="44" s="1"/>
  <c r="Y26" i="44"/>
  <c r="X26" i="44"/>
  <c r="P26" i="44"/>
  <c r="O26" i="44"/>
  <c r="Q26" i="44" s="1"/>
  <c r="M26" i="44"/>
  <c r="K26" i="44"/>
  <c r="H26" i="44"/>
  <c r="C26" i="44"/>
  <c r="AB25" i="44"/>
  <c r="AD25" i="44" s="1"/>
  <c r="J25" i="44" s="1"/>
  <c r="Y25" i="44"/>
  <c r="X25" i="44"/>
  <c r="Q25" i="44"/>
  <c r="P25" i="44"/>
  <c r="O25" i="44"/>
  <c r="M25" i="44"/>
  <c r="H25" i="44"/>
  <c r="C25" i="44"/>
  <c r="AB24" i="44"/>
  <c r="AD24" i="44" s="1"/>
  <c r="J24" i="44" s="1"/>
  <c r="Y24" i="44"/>
  <c r="X24" i="44"/>
  <c r="P24" i="44"/>
  <c r="O24" i="44"/>
  <c r="M24" i="44"/>
  <c r="H24" i="44"/>
  <c r="C24" i="44"/>
  <c r="AB23" i="44"/>
  <c r="AD23" i="44" s="1"/>
  <c r="J23" i="44" s="1"/>
  <c r="Y23" i="44"/>
  <c r="X23" i="44"/>
  <c r="P23" i="44"/>
  <c r="O23" i="44"/>
  <c r="Q23" i="44" s="1"/>
  <c r="M23" i="44"/>
  <c r="H23" i="44"/>
  <c r="C23" i="44"/>
  <c r="AB22" i="44"/>
  <c r="AD22" i="44" s="1"/>
  <c r="J22" i="44" s="1"/>
  <c r="K22" i="44" s="1"/>
  <c r="Y22" i="44"/>
  <c r="X22" i="44"/>
  <c r="P22" i="44"/>
  <c r="O22" i="44"/>
  <c r="Q22" i="44" s="1"/>
  <c r="M22" i="44"/>
  <c r="I22" i="44"/>
  <c r="H22" i="44"/>
  <c r="C22" i="44"/>
  <c r="AD21" i="44"/>
  <c r="J21" i="44" s="1"/>
  <c r="K21" i="44" s="1"/>
  <c r="AB21" i="44"/>
  <c r="Y21" i="44"/>
  <c r="X21" i="44"/>
  <c r="P21" i="44"/>
  <c r="O21" i="44"/>
  <c r="Q21" i="44" s="1"/>
  <c r="M21" i="44"/>
  <c r="H21" i="44"/>
  <c r="C21" i="44"/>
  <c r="AB20" i="44"/>
  <c r="AD20" i="44" s="1"/>
  <c r="J20" i="44" s="1"/>
  <c r="Y20" i="44"/>
  <c r="X20" i="44"/>
  <c r="P20" i="44"/>
  <c r="Q20" i="44" s="1"/>
  <c r="O20" i="44"/>
  <c r="M20" i="44"/>
  <c r="H20" i="44"/>
  <c r="C20" i="44"/>
  <c r="AB19" i="44"/>
  <c r="AD19" i="44" s="1"/>
  <c r="J19" i="44" s="1"/>
  <c r="Y19" i="44"/>
  <c r="X19" i="44"/>
  <c r="P19" i="44"/>
  <c r="Q19" i="44" s="1"/>
  <c r="O19" i="44"/>
  <c r="M19" i="44"/>
  <c r="H19" i="44"/>
  <c r="C19" i="44"/>
  <c r="AB18" i="44"/>
  <c r="AD18" i="44" s="1"/>
  <c r="J18" i="44" s="1"/>
  <c r="I18" i="44" s="1"/>
  <c r="Y18" i="44"/>
  <c r="X18" i="44"/>
  <c r="P18" i="44"/>
  <c r="O18" i="44"/>
  <c r="Q18" i="44" s="1"/>
  <c r="M18" i="44"/>
  <c r="K18" i="44"/>
  <c r="H18" i="44"/>
  <c r="C18" i="44"/>
  <c r="AB17" i="44"/>
  <c r="AD17" i="44" s="1"/>
  <c r="J17" i="44" s="1"/>
  <c r="K17" i="44" s="1"/>
  <c r="Y17" i="44"/>
  <c r="X17" i="44"/>
  <c r="P17" i="44"/>
  <c r="O17" i="44"/>
  <c r="Q17" i="44" s="1"/>
  <c r="M17" i="44"/>
  <c r="H17" i="44"/>
  <c r="C17" i="44"/>
  <c r="AB16" i="44"/>
  <c r="AD16" i="44" s="1"/>
  <c r="J16" i="44" s="1"/>
  <c r="Y16" i="44"/>
  <c r="X16" i="44"/>
  <c r="P16" i="44"/>
  <c r="O16" i="44"/>
  <c r="Q16" i="44" s="1"/>
  <c r="M16" i="44"/>
  <c r="H16" i="44"/>
  <c r="C16" i="44"/>
  <c r="AB15" i="44"/>
  <c r="AD15" i="44" s="1"/>
  <c r="J15" i="44" s="1"/>
  <c r="Y15" i="44"/>
  <c r="X15" i="44"/>
  <c r="P15" i="44"/>
  <c r="O15" i="44"/>
  <c r="Q15" i="44" s="1"/>
  <c r="M15" i="44"/>
  <c r="H15" i="44"/>
  <c r="C15" i="44"/>
  <c r="AB14" i="44"/>
  <c r="AD14" i="44" s="1"/>
  <c r="J14" i="44" s="1"/>
  <c r="Y14" i="44"/>
  <c r="X14" i="44"/>
  <c r="P14" i="44"/>
  <c r="Q14" i="44" s="1"/>
  <c r="O14" i="44"/>
  <c r="M14" i="44"/>
  <c r="H14" i="44"/>
  <c r="C14" i="44"/>
  <c r="AB13" i="44"/>
  <c r="AD13" i="44" s="1"/>
  <c r="J13" i="44" s="1"/>
  <c r="Y13" i="44"/>
  <c r="X13" i="44"/>
  <c r="P13" i="44"/>
  <c r="O13" i="44"/>
  <c r="M13" i="44"/>
  <c r="H13" i="44"/>
  <c r="C13" i="44"/>
  <c r="AB12" i="44"/>
  <c r="AD12" i="44" s="1"/>
  <c r="J12" i="44" s="1"/>
  <c r="Y12" i="44"/>
  <c r="X12" i="44"/>
  <c r="P12" i="44"/>
  <c r="Q12" i="44" s="1"/>
  <c r="O12" i="44"/>
  <c r="M12" i="44"/>
  <c r="H12" i="44"/>
  <c r="C12" i="44"/>
  <c r="AB11" i="44"/>
  <c r="AD11" i="44" s="1"/>
  <c r="J11" i="44" s="1"/>
  <c r="Y11" i="44"/>
  <c r="X11" i="44"/>
  <c r="P11" i="44"/>
  <c r="O11" i="44"/>
  <c r="M11" i="44"/>
  <c r="H11" i="44"/>
  <c r="C11" i="44"/>
  <c r="AB10" i="44"/>
  <c r="AD10" i="44" s="1"/>
  <c r="J10" i="44" s="1"/>
  <c r="I10" i="44" s="1"/>
  <c r="Y10" i="44"/>
  <c r="X10" i="44"/>
  <c r="P10" i="44"/>
  <c r="O10" i="44"/>
  <c r="M10" i="44"/>
  <c r="H10" i="44"/>
  <c r="C10" i="44"/>
  <c r="AB9" i="44"/>
  <c r="AD9" i="44" s="1"/>
  <c r="J9" i="44" s="1"/>
  <c r="K9" i="44" s="1"/>
  <c r="Y9" i="44"/>
  <c r="X9" i="44"/>
  <c r="P9" i="44"/>
  <c r="O9" i="44"/>
  <c r="M9" i="44"/>
  <c r="H9" i="44"/>
  <c r="C9" i="44"/>
  <c r="AB8" i="44"/>
  <c r="AD8" i="44" s="1"/>
  <c r="J8" i="44" s="1"/>
  <c r="Y8" i="44"/>
  <c r="X8" i="44"/>
  <c r="P8" i="44"/>
  <c r="O8" i="44"/>
  <c r="Q8" i="44" s="1"/>
  <c r="M8" i="44"/>
  <c r="H8" i="44"/>
  <c r="C8" i="44"/>
  <c r="AD7" i="44"/>
  <c r="J7" i="44" s="1"/>
  <c r="AB7" i="44"/>
  <c r="Y7" i="44"/>
  <c r="X7" i="44"/>
  <c r="P7" i="44"/>
  <c r="O7" i="44"/>
  <c r="Q7" i="44" s="1"/>
  <c r="M7" i="44"/>
  <c r="H7" i="44"/>
  <c r="C7" i="44"/>
  <c r="AB6" i="44"/>
  <c r="AD6" i="44" s="1"/>
  <c r="J6" i="44" s="1"/>
  <c r="Y6" i="44"/>
  <c r="X6" i="44"/>
  <c r="P6" i="44"/>
  <c r="O6" i="44"/>
  <c r="Q6" i="44" s="1"/>
  <c r="M6" i="44"/>
  <c r="H6" i="44"/>
  <c r="C6" i="44"/>
  <c r="AB5" i="44"/>
  <c r="AD5" i="44" s="1"/>
  <c r="J5" i="44" s="1"/>
  <c r="Y5" i="44"/>
  <c r="X5" i="44"/>
  <c r="P5" i="44"/>
  <c r="O5" i="44"/>
  <c r="Q5" i="44" s="1"/>
  <c r="M5" i="44"/>
  <c r="H5" i="44"/>
  <c r="C5" i="44"/>
  <c r="AB4" i="44"/>
  <c r="AD4" i="44" s="1"/>
  <c r="Y4" i="44"/>
  <c r="X4" i="44"/>
  <c r="P4" i="44"/>
  <c r="O4" i="44"/>
  <c r="M4" i="44"/>
  <c r="H4" i="44"/>
  <c r="C4" i="44"/>
  <c r="AG3" i="44"/>
  <c r="AF3" i="44"/>
  <c r="W3" i="44"/>
  <c r="V3" i="44"/>
  <c r="U3" i="44"/>
  <c r="T3" i="44"/>
  <c r="O3" i="44"/>
  <c r="H3" i="44"/>
  <c r="G3" i="44"/>
  <c r="F3" i="44"/>
  <c r="D3" i="44"/>
  <c r="A2" i="44"/>
  <c r="A1" i="44"/>
  <c r="AB31" i="43"/>
  <c r="AD31" i="43" s="1"/>
  <c r="J31" i="43" s="1"/>
  <c r="Y31" i="43"/>
  <c r="X31" i="43"/>
  <c r="P31" i="43"/>
  <c r="O31" i="43"/>
  <c r="Q31" i="43" s="1"/>
  <c r="M31" i="43"/>
  <c r="H31" i="43"/>
  <c r="C31" i="43"/>
  <c r="AB30" i="43"/>
  <c r="AD30" i="43" s="1"/>
  <c r="J30" i="43" s="1"/>
  <c r="K30" i="43" s="1"/>
  <c r="Y30" i="43"/>
  <c r="X30" i="43"/>
  <c r="P30" i="43"/>
  <c r="O30" i="43"/>
  <c r="M30" i="43"/>
  <c r="H30" i="43"/>
  <c r="C30" i="43"/>
  <c r="AB29" i="43"/>
  <c r="AD29" i="43" s="1"/>
  <c r="J29" i="43" s="1"/>
  <c r="Y29" i="43"/>
  <c r="X29" i="43"/>
  <c r="Q29" i="43"/>
  <c r="P29" i="43"/>
  <c r="O29" i="43"/>
  <c r="M29" i="43"/>
  <c r="H29" i="43"/>
  <c r="C29" i="43"/>
  <c r="AB28" i="43"/>
  <c r="AD28" i="43" s="1"/>
  <c r="J28" i="43" s="1"/>
  <c r="Y28" i="43"/>
  <c r="X28" i="43"/>
  <c r="P28" i="43"/>
  <c r="O28" i="43"/>
  <c r="M28" i="43"/>
  <c r="H28" i="43"/>
  <c r="C28" i="43"/>
  <c r="AB27" i="43"/>
  <c r="AD27" i="43" s="1"/>
  <c r="J27" i="43" s="1"/>
  <c r="K27" i="43" s="1"/>
  <c r="Y27" i="43"/>
  <c r="X27" i="43"/>
  <c r="P27" i="43"/>
  <c r="O27" i="43"/>
  <c r="M27" i="43"/>
  <c r="I27" i="43"/>
  <c r="H27" i="43"/>
  <c r="C27" i="43"/>
  <c r="AB26" i="43"/>
  <c r="AD26" i="43" s="1"/>
  <c r="J26" i="43" s="1"/>
  <c r="Y26" i="43"/>
  <c r="X26" i="43"/>
  <c r="P26" i="43"/>
  <c r="O26" i="43"/>
  <c r="M26" i="43"/>
  <c r="H26" i="43"/>
  <c r="C26" i="43"/>
  <c r="AB25" i="43"/>
  <c r="AD25" i="43" s="1"/>
  <c r="J25" i="43" s="1"/>
  <c r="Y25" i="43"/>
  <c r="X25" i="43"/>
  <c r="P25" i="43"/>
  <c r="O25" i="43"/>
  <c r="Q25" i="43" s="1"/>
  <c r="M25" i="43"/>
  <c r="H25" i="43"/>
  <c r="C25" i="43"/>
  <c r="AB24" i="43"/>
  <c r="AD24" i="43" s="1"/>
  <c r="J24" i="43" s="1"/>
  <c r="Y24" i="43"/>
  <c r="X24" i="43"/>
  <c r="Q24" i="43"/>
  <c r="P24" i="43"/>
  <c r="O24" i="43"/>
  <c r="M24" i="43"/>
  <c r="H24" i="43"/>
  <c r="C24" i="43"/>
  <c r="AB23" i="43"/>
  <c r="AD23" i="43" s="1"/>
  <c r="J23" i="43" s="1"/>
  <c r="Y23" i="43"/>
  <c r="X23" i="43"/>
  <c r="P23" i="43"/>
  <c r="O23" i="43"/>
  <c r="Q23" i="43" s="1"/>
  <c r="M23" i="43"/>
  <c r="H23" i="43"/>
  <c r="C23" i="43"/>
  <c r="AB22" i="43"/>
  <c r="AD22" i="43" s="1"/>
  <c r="J22" i="43" s="1"/>
  <c r="Y22" i="43"/>
  <c r="X22" i="43"/>
  <c r="P22" i="43"/>
  <c r="O22" i="43"/>
  <c r="M22" i="43"/>
  <c r="H22" i="43"/>
  <c r="C22" i="43"/>
  <c r="AB21" i="43"/>
  <c r="AD21" i="43" s="1"/>
  <c r="J21" i="43" s="1"/>
  <c r="Y21" i="43"/>
  <c r="X21" i="43"/>
  <c r="P21" i="43"/>
  <c r="O21" i="43"/>
  <c r="M21" i="43"/>
  <c r="H21" i="43"/>
  <c r="C21" i="43"/>
  <c r="AB20" i="43"/>
  <c r="AD20" i="43" s="1"/>
  <c r="J20" i="43" s="1"/>
  <c r="Y20" i="43"/>
  <c r="X20" i="43"/>
  <c r="P20" i="43"/>
  <c r="O20" i="43"/>
  <c r="M20" i="43"/>
  <c r="H20" i="43"/>
  <c r="C20" i="43"/>
  <c r="AB19" i="43"/>
  <c r="AD19" i="43" s="1"/>
  <c r="J19" i="43" s="1"/>
  <c r="K19" i="43" s="1"/>
  <c r="Y19" i="43"/>
  <c r="X19" i="43"/>
  <c r="P19" i="43"/>
  <c r="O19" i="43"/>
  <c r="Q19" i="43" s="1"/>
  <c r="M19" i="43"/>
  <c r="H19" i="43"/>
  <c r="C19" i="43"/>
  <c r="AB18" i="43"/>
  <c r="AD18" i="43" s="1"/>
  <c r="J18" i="43" s="1"/>
  <c r="Y18" i="43"/>
  <c r="X18" i="43"/>
  <c r="P18" i="43"/>
  <c r="O18" i="43"/>
  <c r="Q18" i="43" s="1"/>
  <c r="M18" i="43"/>
  <c r="H18" i="43"/>
  <c r="C18" i="43"/>
  <c r="AB17" i="43"/>
  <c r="AD17" i="43" s="1"/>
  <c r="J17" i="43" s="1"/>
  <c r="Y17" i="43"/>
  <c r="X17" i="43"/>
  <c r="P17" i="43"/>
  <c r="O17" i="43"/>
  <c r="Q17" i="43" s="1"/>
  <c r="M17" i="43"/>
  <c r="H17" i="43"/>
  <c r="C17" i="43"/>
  <c r="AB16" i="43"/>
  <c r="AD16" i="43" s="1"/>
  <c r="J16" i="43" s="1"/>
  <c r="Y16" i="43"/>
  <c r="X16" i="43"/>
  <c r="P16" i="43"/>
  <c r="O16" i="43"/>
  <c r="Q16" i="43" s="1"/>
  <c r="M16" i="43"/>
  <c r="H16" i="43"/>
  <c r="C16" i="43"/>
  <c r="AB15" i="43"/>
  <c r="AD15" i="43" s="1"/>
  <c r="J15" i="43" s="1"/>
  <c r="Y15" i="43"/>
  <c r="X15" i="43"/>
  <c r="P15" i="43"/>
  <c r="O15" i="43"/>
  <c r="Q15" i="43" s="1"/>
  <c r="M15" i="43"/>
  <c r="H15" i="43"/>
  <c r="C15" i="43"/>
  <c r="AB14" i="43"/>
  <c r="AD14" i="43" s="1"/>
  <c r="J14" i="43" s="1"/>
  <c r="Y14" i="43"/>
  <c r="X14" i="43"/>
  <c r="P14" i="43"/>
  <c r="O14" i="43"/>
  <c r="M14" i="43"/>
  <c r="H14" i="43"/>
  <c r="C14" i="43"/>
  <c r="AB13" i="43"/>
  <c r="AD13" i="43" s="1"/>
  <c r="J13" i="43" s="1"/>
  <c r="Y13" i="43"/>
  <c r="X13" i="43"/>
  <c r="Q13" i="43"/>
  <c r="P13" i="43"/>
  <c r="O13" i="43"/>
  <c r="M13" i="43"/>
  <c r="H13" i="43"/>
  <c r="C13" i="43"/>
  <c r="AB12" i="43"/>
  <c r="AD12" i="43" s="1"/>
  <c r="J12" i="43" s="1"/>
  <c r="Y12" i="43"/>
  <c r="X12" i="43"/>
  <c r="P12" i="43"/>
  <c r="O12" i="43"/>
  <c r="Q12" i="43" s="1"/>
  <c r="M12" i="43"/>
  <c r="H12" i="43"/>
  <c r="C12" i="43"/>
  <c r="AB11" i="43"/>
  <c r="AD11" i="43" s="1"/>
  <c r="J11" i="43" s="1"/>
  <c r="K11" i="43" s="1"/>
  <c r="Y11" i="43"/>
  <c r="X11" i="43"/>
  <c r="P11" i="43"/>
  <c r="O11" i="43"/>
  <c r="M11" i="43"/>
  <c r="H11" i="43"/>
  <c r="C11" i="43"/>
  <c r="AB10" i="43"/>
  <c r="AD10" i="43" s="1"/>
  <c r="J10" i="43" s="1"/>
  <c r="Y10" i="43"/>
  <c r="X10" i="43"/>
  <c r="P10" i="43"/>
  <c r="O10" i="43"/>
  <c r="Q10" i="43" s="1"/>
  <c r="M10" i="43"/>
  <c r="H10" i="43"/>
  <c r="C10" i="43"/>
  <c r="AB9" i="43"/>
  <c r="AD9" i="43" s="1"/>
  <c r="J9" i="43" s="1"/>
  <c r="Y9" i="43"/>
  <c r="X9" i="43"/>
  <c r="P9" i="43"/>
  <c r="O9" i="43"/>
  <c r="Q9" i="43" s="1"/>
  <c r="M9" i="43"/>
  <c r="H9" i="43"/>
  <c r="C9" i="43"/>
  <c r="AB8" i="43"/>
  <c r="AD8" i="43" s="1"/>
  <c r="J8" i="43" s="1"/>
  <c r="Y8" i="43"/>
  <c r="X8" i="43"/>
  <c r="P8" i="43"/>
  <c r="O8" i="43"/>
  <c r="Q8" i="43" s="1"/>
  <c r="M8" i="43"/>
  <c r="H8" i="43"/>
  <c r="C8" i="43"/>
  <c r="AB7" i="43"/>
  <c r="AD7" i="43" s="1"/>
  <c r="J7" i="43" s="1"/>
  <c r="Y7" i="43"/>
  <c r="X7" i="43"/>
  <c r="P7" i="43"/>
  <c r="O7" i="43"/>
  <c r="Q7" i="43" s="1"/>
  <c r="M7" i="43"/>
  <c r="H7" i="43"/>
  <c r="C7" i="43"/>
  <c r="AB6" i="43"/>
  <c r="AD6" i="43" s="1"/>
  <c r="Y6" i="43"/>
  <c r="X6" i="43"/>
  <c r="P6" i="43"/>
  <c r="O6" i="43"/>
  <c r="M6" i="43"/>
  <c r="J6" i="43"/>
  <c r="H6" i="43"/>
  <c r="C6" i="43"/>
  <c r="AD5" i="43"/>
  <c r="J5" i="43" s="1"/>
  <c r="AB5" i="43"/>
  <c r="Y5" i="43"/>
  <c r="X5" i="43"/>
  <c r="P5" i="43"/>
  <c r="O5" i="43"/>
  <c r="Q5" i="43" s="1"/>
  <c r="M5" i="43"/>
  <c r="H5" i="43"/>
  <c r="C5" i="43"/>
  <c r="AB4" i="43"/>
  <c r="AD4" i="43" s="1"/>
  <c r="J4" i="43" s="1"/>
  <c r="Y4" i="43"/>
  <c r="X4" i="43"/>
  <c r="P4" i="43"/>
  <c r="O4" i="43"/>
  <c r="M4" i="43"/>
  <c r="H4" i="43"/>
  <c r="C4" i="43"/>
  <c r="AG3" i="43"/>
  <c r="AF3" i="43"/>
  <c r="W3" i="43"/>
  <c r="V3" i="43"/>
  <c r="U3" i="43"/>
  <c r="T3" i="43"/>
  <c r="O3" i="43"/>
  <c r="G3" i="43"/>
  <c r="F3" i="43"/>
  <c r="D3" i="43"/>
  <c r="X3" i="43" s="1"/>
  <c r="A2" i="43"/>
  <c r="A1" i="43"/>
  <c r="AB31" i="42"/>
  <c r="AD31" i="42" s="1"/>
  <c r="J31" i="42" s="1"/>
  <c r="Y31" i="42"/>
  <c r="X31" i="42"/>
  <c r="Q31" i="42"/>
  <c r="P31" i="42"/>
  <c r="O31" i="42"/>
  <c r="M31" i="42"/>
  <c r="H31" i="42"/>
  <c r="C31" i="42"/>
  <c r="AD30" i="42"/>
  <c r="J30" i="42" s="1"/>
  <c r="AB30" i="42"/>
  <c r="Y30" i="42"/>
  <c r="X30" i="42"/>
  <c r="P30" i="42"/>
  <c r="O30" i="42"/>
  <c r="Q30" i="42" s="1"/>
  <c r="M30" i="42"/>
  <c r="H30" i="42"/>
  <c r="C30" i="42"/>
  <c r="AB29" i="42"/>
  <c r="AD29" i="42" s="1"/>
  <c r="J29" i="42" s="1"/>
  <c r="Y29" i="42"/>
  <c r="X29" i="42"/>
  <c r="P29" i="42"/>
  <c r="O29" i="42"/>
  <c r="Q29" i="42" s="1"/>
  <c r="M29" i="42"/>
  <c r="H29" i="42"/>
  <c r="C29" i="42"/>
  <c r="AB28" i="42"/>
  <c r="AD28" i="42" s="1"/>
  <c r="J28" i="42" s="1"/>
  <c r="Y28" i="42"/>
  <c r="X28" i="42"/>
  <c r="P28" i="42"/>
  <c r="O28" i="42"/>
  <c r="Q28" i="42" s="1"/>
  <c r="M28" i="42"/>
  <c r="H28" i="42"/>
  <c r="C28" i="42"/>
  <c r="AD27" i="42"/>
  <c r="J27" i="42" s="1"/>
  <c r="AB27" i="42"/>
  <c r="Y27" i="42"/>
  <c r="X27" i="42"/>
  <c r="Q27" i="42"/>
  <c r="P27" i="42"/>
  <c r="O27" i="42"/>
  <c r="M27" i="42"/>
  <c r="H27" i="42"/>
  <c r="C27" i="42"/>
  <c r="AB26" i="42"/>
  <c r="AD26" i="42" s="1"/>
  <c r="J26" i="42" s="1"/>
  <c r="Y26" i="42"/>
  <c r="X26" i="42"/>
  <c r="P26" i="42"/>
  <c r="Q26" i="42" s="1"/>
  <c r="O26" i="42"/>
  <c r="M26" i="42"/>
  <c r="H26" i="42"/>
  <c r="C26" i="42"/>
  <c r="AB25" i="42"/>
  <c r="AD25" i="42" s="1"/>
  <c r="J25" i="42" s="1"/>
  <c r="Y25" i="42"/>
  <c r="X25" i="42"/>
  <c r="P25" i="42"/>
  <c r="O25" i="42"/>
  <c r="M25" i="42"/>
  <c r="H25" i="42"/>
  <c r="C25" i="42"/>
  <c r="AB24" i="42"/>
  <c r="AD24" i="42" s="1"/>
  <c r="J24" i="42" s="1"/>
  <c r="Y24" i="42"/>
  <c r="X24" i="42"/>
  <c r="P24" i="42"/>
  <c r="Q24" i="42" s="1"/>
  <c r="O24" i="42"/>
  <c r="M24" i="42"/>
  <c r="H24" i="42"/>
  <c r="C24" i="42"/>
  <c r="AB23" i="42"/>
  <c r="AD23" i="42" s="1"/>
  <c r="J23" i="42" s="1"/>
  <c r="Y23" i="42"/>
  <c r="X23" i="42"/>
  <c r="P23" i="42"/>
  <c r="O23" i="42"/>
  <c r="M23" i="42"/>
  <c r="H23" i="42"/>
  <c r="C23" i="42"/>
  <c r="AD22" i="42"/>
  <c r="J22" i="42" s="1"/>
  <c r="AB22" i="42"/>
  <c r="Y22" i="42"/>
  <c r="X22" i="42"/>
  <c r="P22" i="42"/>
  <c r="O22" i="42"/>
  <c r="M22" i="42"/>
  <c r="H22" i="42"/>
  <c r="C22" i="42"/>
  <c r="AB21" i="42"/>
  <c r="AD21" i="42" s="1"/>
  <c r="J21" i="42" s="1"/>
  <c r="K21" i="42" s="1"/>
  <c r="Y21" i="42"/>
  <c r="X21" i="42"/>
  <c r="P21" i="42"/>
  <c r="O21" i="42"/>
  <c r="Q21" i="42" s="1"/>
  <c r="M21" i="42"/>
  <c r="H21" i="42"/>
  <c r="C21" i="42"/>
  <c r="AB20" i="42"/>
  <c r="AD20" i="42" s="1"/>
  <c r="J20" i="42" s="1"/>
  <c r="Y20" i="42"/>
  <c r="X20" i="42"/>
  <c r="P20" i="42"/>
  <c r="O20" i="42"/>
  <c r="M20" i="42"/>
  <c r="H20" i="42"/>
  <c r="C20" i="42"/>
  <c r="AB19" i="42"/>
  <c r="AD19" i="42" s="1"/>
  <c r="J19" i="42" s="1"/>
  <c r="Y19" i="42"/>
  <c r="X19" i="42"/>
  <c r="P19" i="42"/>
  <c r="Q19" i="42" s="1"/>
  <c r="O19" i="42"/>
  <c r="M19" i="42"/>
  <c r="H19" i="42"/>
  <c r="C19" i="42"/>
  <c r="AB18" i="42"/>
  <c r="AD18" i="42" s="1"/>
  <c r="J18" i="42" s="1"/>
  <c r="Y18" i="42"/>
  <c r="X18" i="42"/>
  <c r="Q18" i="42"/>
  <c r="P18" i="42"/>
  <c r="O18" i="42"/>
  <c r="M18" i="42"/>
  <c r="H18" i="42"/>
  <c r="C18" i="42"/>
  <c r="AB17" i="42"/>
  <c r="AD17" i="42" s="1"/>
  <c r="J17" i="42" s="1"/>
  <c r="Y17" i="42"/>
  <c r="X17" i="42"/>
  <c r="P17" i="42"/>
  <c r="O17" i="42"/>
  <c r="Q17" i="42" s="1"/>
  <c r="M17" i="42"/>
  <c r="H17" i="42"/>
  <c r="C17" i="42"/>
  <c r="AB16" i="42"/>
  <c r="AD16" i="42" s="1"/>
  <c r="Y16" i="42"/>
  <c r="X16" i="42"/>
  <c r="P16" i="42"/>
  <c r="O16" i="42"/>
  <c r="M16" i="42"/>
  <c r="J16" i="42"/>
  <c r="H16" i="42"/>
  <c r="C16" i="42"/>
  <c r="AB15" i="42"/>
  <c r="AD15" i="42" s="1"/>
  <c r="J15" i="42" s="1"/>
  <c r="Y15" i="42"/>
  <c r="X15" i="42"/>
  <c r="P15" i="42"/>
  <c r="Q15" i="42" s="1"/>
  <c r="O15" i="42"/>
  <c r="M15" i="42"/>
  <c r="H15" i="42"/>
  <c r="C15" i="42"/>
  <c r="AB14" i="42"/>
  <c r="AD14" i="42" s="1"/>
  <c r="J14" i="42" s="1"/>
  <c r="I14" i="42" s="1"/>
  <c r="Y14" i="42"/>
  <c r="X14" i="42"/>
  <c r="P14" i="42"/>
  <c r="O14" i="42"/>
  <c r="Q14" i="42" s="1"/>
  <c r="M14" i="42"/>
  <c r="K14" i="42"/>
  <c r="H14" i="42"/>
  <c r="C14" i="42"/>
  <c r="AB13" i="42"/>
  <c r="AD13" i="42" s="1"/>
  <c r="J13" i="42" s="1"/>
  <c r="Y13" i="42"/>
  <c r="X13" i="42"/>
  <c r="P13" i="42"/>
  <c r="O13" i="42"/>
  <c r="Q13" i="42" s="1"/>
  <c r="M13" i="42"/>
  <c r="H13" i="42"/>
  <c r="C13" i="42"/>
  <c r="AB12" i="42"/>
  <c r="AD12" i="42" s="1"/>
  <c r="J12" i="42" s="1"/>
  <c r="Y12" i="42"/>
  <c r="X12" i="42"/>
  <c r="P12" i="42"/>
  <c r="O12" i="42"/>
  <c r="Q12" i="42" s="1"/>
  <c r="M12" i="42"/>
  <c r="H12" i="42"/>
  <c r="C12" i="42"/>
  <c r="AB11" i="42"/>
  <c r="AD11" i="42" s="1"/>
  <c r="J11" i="42" s="1"/>
  <c r="Y11" i="42"/>
  <c r="X11" i="42"/>
  <c r="P11" i="42"/>
  <c r="Q11" i="42" s="1"/>
  <c r="O11" i="42"/>
  <c r="M11" i="42"/>
  <c r="H11" i="42"/>
  <c r="C11" i="42"/>
  <c r="AB10" i="42"/>
  <c r="AD10" i="42" s="1"/>
  <c r="J10" i="42" s="1"/>
  <c r="Y10" i="42"/>
  <c r="X10" i="42"/>
  <c r="Q10" i="42"/>
  <c r="P10" i="42"/>
  <c r="O10" i="42"/>
  <c r="M10" i="42"/>
  <c r="H10" i="42"/>
  <c r="C10" i="42"/>
  <c r="AB9" i="42"/>
  <c r="AD9" i="42" s="1"/>
  <c r="J9" i="42" s="1"/>
  <c r="Y9" i="42"/>
  <c r="X9" i="42"/>
  <c r="P9" i="42"/>
  <c r="O9" i="42"/>
  <c r="Q9" i="42" s="1"/>
  <c r="M9" i="42"/>
  <c r="H9" i="42"/>
  <c r="C9" i="42"/>
  <c r="AB8" i="42"/>
  <c r="AD8" i="42" s="1"/>
  <c r="J8" i="42" s="1"/>
  <c r="Y8" i="42"/>
  <c r="X8" i="42"/>
  <c r="P8" i="42"/>
  <c r="O8" i="42"/>
  <c r="M8" i="42"/>
  <c r="H8" i="42"/>
  <c r="C8" i="42"/>
  <c r="AB7" i="42"/>
  <c r="AD7" i="42" s="1"/>
  <c r="J7" i="42" s="1"/>
  <c r="Y7" i="42"/>
  <c r="X7" i="42"/>
  <c r="P7" i="42"/>
  <c r="Q7" i="42" s="1"/>
  <c r="O7" i="42"/>
  <c r="M7" i="42"/>
  <c r="H7" i="42"/>
  <c r="C7" i="42"/>
  <c r="AD6" i="42"/>
  <c r="J6" i="42" s="1"/>
  <c r="AB6" i="42"/>
  <c r="Y6" i="42"/>
  <c r="X6" i="42"/>
  <c r="P6" i="42"/>
  <c r="O6" i="42"/>
  <c r="Q6" i="42" s="1"/>
  <c r="M6" i="42"/>
  <c r="H6" i="42"/>
  <c r="C6" i="42"/>
  <c r="AB5" i="42"/>
  <c r="AD5" i="42" s="1"/>
  <c r="J5" i="42" s="1"/>
  <c r="K5" i="42" s="1"/>
  <c r="Y5" i="42"/>
  <c r="X5" i="42"/>
  <c r="P5" i="42"/>
  <c r="O5" i="42"/>
  <c r="M5" i="42"/>
  <c r="I5" i="42"/>
  <c r="H5" i="42"/>
  <c r="C5" i="42"/>
  <c r="AD4" i="42"/>
  <c r="AB4" i="42"/>
  <c r="Y4" i="42"/>
  <c r="X4" i="42"/>
  <c r="P4" i="42"/>
  <c r="O4" i="42"/>
  <c r="M4" i="42"/>
  <c r="H4" i="42"/>
  <c r="C4" i="42"/>
  <c r="AG3" i="42"/>
  <c r="AF3" i="42"/>
  <c r="W3" i="42"/>
  <c r="X3" i="42" s="1"/>
  <c r="V3" i="42"/>
  <c r="U3" i="42"/>
  <c r="T3" i="42"/>
  <c r="O3" i="42"/>
  <c r="G3" i="42"/>
  <c r="H3" i="42" s="1"/>
  <c r="F3" i="42"/>
  <c r="D3" i="42"/>
  <c r="A2" i="42"/>
  <c r="A1" i="42"/>
  <c r="AB31" i="41"/>
  <c r="AD31" i="41" s="1"/>
  <c r="J31" i="41" s="1"/>
  <c r="Y31" i="41"/>
  <c r="X31" i="41"/>
  <c r="P31" i="41"/>
  <c r="O31" i="41"/>
  <c r="Q31" i="41" s="1"/>
  <c r="M31" i="41"/>
  <c r="H31" i="41"/>
  <c r="C31" i="41"/>
  <c r="AB30" i="41"/>
  <c r="AD30" i="41" s="1"/>
  <c r="J30" i="41" s="1"/>
  <c r="Y30" i="41"/>
  <c r="X30" i="41"/>
  <c r="P30" i="41"/>
  <c r="O30" i="41"/>
  <c r="M30" i="41"/>
  <c r="H30" i="41"/>
  <c r="C30" i="41"/>
  <c r="AB29" i="41"/>
  <c r="AD29" i="41" s="1"/>
  <c r="J29" i="41" s="1"/>
  <c r="Y29" i="41"/>
  <c r="X29" i="41"/>
  <c r="Q29" i="41"/>
  <c r="P29" i="41"/>
  <c r="O29" i="41"/>
  <c r="M29" i="41"/>
  <c r="H29" i="41"/>
  <c r="C29" i="41"/>
  <c r="AB28" i="41"/>
  <c r="AD28" i="41" s="1"/>
  <c r="J28" i="41" s="1"/>
  <c r="Y28" i="41"/>
  <c r="X28" i="41"/>
  <c r="P28" i="41"/>
  <c r="Q28" i="41" s="1"/>
  <c r="O28" i="41"/>
  <c r="M28" i="41"/>
  <c r="H28" i="41"/>
  <c r="C28" i="41"/>
  <c r="AB27" i="41"/>
  <c r="AD27" i="41" s="1"/>
  <c r="J27" i="41" s="1"/>
  <c r="Y27" i="41"/>
  <c r="X27" i="41"/>
  <c r="P27" i="41"/>
  <c r="O27" i="41"/>
  <c r="M27" i="41"/>
  <c r="H27" i="41"/>
  <c r="C27" i="41"/>
  <c r="AB26" i="41"/>
  <c r="AD26" i="41" s="1"/>
  <c r="J26" i="41" s="1"/>
  <c r="Y26" i="41"/>
  <c r="X26" i="41"/>
  <c r="P26" i="41"/>
  <c r="O26" i="41"/>
  <c r="Q26" i="41" s="1"/>
  <c r="M26" i="41"/>
  <c r="H26" i="41"/>
  <c r="C26" i="41"/>
  <c r="AB25" i="41"/>
  <c r="AD25" i="41" s="1"/>
  <c r="J25" i="41" s="1"/>
  <c r="Y25" i="41"/>
  <c r="X25" i="41"/>
  <c r="Q25" i="41"/>
  <c r="P25" i="41"/>
  <c r="O25" i="41"/>
  <c r="M25" i="41"/>
  <c r="H25" i="41"/>
  <c r="C25" i="41"/>
  <c r="AB24" i="41"/>
  <c r="AD24" i="41" s="1"/>
  <c r="J24" i="41" s="1"/>
  <c r="Y24" i="41"/>
  <c r="X24" i="41"/>
  <c r="P24" i="41"/>
  <c r="O24" i="41"/>
  <c r="M24" i="41"/>
  <c r="H24" i="41"/>
  <c r="C24" i="41"/>
  <c r="AB23" i="41"/>
  <c r="AD23" i="41" s="1"/>
  <c r="J23" i="41" s="1"/>
  <c r="Y23" i="41"/>
  <c r="X23" i="41"/>
  <c r="P23" i="41"/>
  <c r="O23" i="41"/>
  <c r="M23" i="41"/>
  <c r="H23" i="41"/>
  <c r="C23" i="41"/>
  <c r="AB22" i="41"/>
  <c r="AD22" i="41" s="1"/>
  <c r="J22" i="41" s="1"/>
  <c r="Y22" i="41"/>
  <c r="X22" i="41"/>
  <c r="P22" i="41"/>
  <c r="O22" i="41"/>
  <c r="M22" i="41"/>
  <c r="H22" i="41"/>
  <c r="C22" i="41"/>
  <c r="AB21" i="41"/>
  <c r="AD21" i="41" s="1"/>
  <c r="J21" i="41" s="1"/>
  <c r="Y21" i="41"/>
  <c r="X21" i="41"/>
  <c r="P21" i="41"/>
  <c r="Q21" i="41" s="1"/>
  <c r="O21" i="41"/>
  <c r="M21" i="41"/>
  <c r="H21" i="41"/>
  <c r="C21" i="41"/>
  <c r="AB20" i="41"/>
  <c r="AD20" i="41" s="1"/>
  <c r="J20" i="41" s="1"/>
  <c r="Y20" i="41"/>
  <c r="X20" i="41"/>
  <c r="P20" i="41"/>
  <c r="O20" i="41"/>
  <c r="Q20" i="41" s="1"/>
  <c r="M20" i="41"/>
  <c r="H20" i="41"/>
  <c r="C20" i="41"/>
  <c r="AB19" i="41"/>
  <c r="AD19" i="41" s="1"/>
  <c r="J19" i="41" s="1"/>
  <c r="Y19" i="41"/>
  <c r="X19" i="41"/>
  <c r="P19" i="41"/>
  <c r="O19" i="41"/>
  <c r="Q19" i="41" s="1"/>
  <c r="M19" i="41"/>
  <c r="H19" i="41"/>
  <c r="C19" i="41"/>
  <c r="AB18" i="41"/>
  <c r="AD18" i="41" s="1"/>
  <c r="J18" i="41" s="1"/>
  <c r="K18" i="41" s="1"/>
  <c r="Y18" i="41"/>
  <c r="X18" i="41"/>
  <c r="P18" i="41"/>
  <c r="O18" i="41"/>
  <c r="Q18" i="41" s="1"/>
  <c r="M18" i="41"/>
  <c r="H18" i="41"/>
  <c r="C18" i="41"/>
  <c r="AB17" i="41"/>
  <c r="AD17" i="41" s="1"/>
  <c r="J17" i="41" s="1"/>
  <c r="Y17" i="41"/>
  <c r="X17" i="41"/>
  <c r="P17" i="41"/>
  <c r="O17" i="41"/>
  <c r="M17" i="41"/>
  <c r="H17" i="41"/>
  <c r="C17" i="41"/>
  <c r="AD16" i="41"/>
  <c r="J16" i="41" s="1"/>
  <c r="I16" i="41" s="1"/>
  <c r="AB16" i="41"/>
  <c r="Y16" i="41"/>
  <c r="X16" i="41"/>
  <c r="P16" i="41"/>
  <c r="O16" i="41"/>
  <c r="Q16" i="41" s="1"/>
  <c r="M16" i="41"/>
  <c r="H16" i="41"/>
  <c r="C16" i="41"/>
  <c r="AB15" i="41"/>
  <c r="AD15" i="41" s="1"/>
  <c r="J15" i="41" s="1"/>
  <c r="K15" i="41" s="1"/>
  <c r="Y15" i="41"/>
  <c r="X15" i="41"/>
  <c r="P15" i="41"/>
  <c r="O15" i="41"/>
  <c r="Q15" i="41" s="1"/>
  <c r="M15" i="41"/>
  <c r="H15" i="41"/>
  <c r="C15" i="41"/>
  <c r="AD14" i="41"/>
  <c r="J14" i="41" s="1"/>
  <c r="AB14" i="41"/>
  <c r="Y14" i="41"/>
  <c r="X14" i="41"/>
  <c r="P14" i="41"/>
  <c r="O14" i="41"/>
  <c r="M14" i="41"/>
  <c r="H14" i="41"/>
  <c r="C14" i="41"/>
  <c r="AD13" i="41"/>
  <c r="J13" i="41" s="1"/>
  <c r="I13" i="41" s="1"/>
  <c r="AB13" i="41"/>
  <c r="Y13" i="41"/>
  <c r="X13" i="41"/>
  <c r="P13" i="41"/>
  <c r="Q13" i="41" s="1"/>
  <c r="O13" i="41"/>
  <c r="M13" i="41"/>
  <c r="K13" i="41"/>
  <c r="H13" i="41"/>
  <c r="C13" i="41"/>
  <c r="AD12" i="41"/>
  <c r="J12" i="41" s="1"/>
  <c r="AB12" i="41"/>
  <c r="Y12" i="41"/>
  <c r="X12" i="41"/>
  <c r="Q12" i="41"/>
  <c r="P12" i="41"/>
  <c r="O12" i="41"/>
  <c r="M12" i="41"/>
  <c r="H12" i="41"/>
  <c r="C12" i="41"/>
  <c r="AB11" i="41"/>
  <c r="AD11" i="41" s="1"/>
  <c r="J11" i="41" s="1"/>
  <c r="Y11" i="41"/>
  <c r="X11" i="41"/>
  <c r="P11" i="41"/>
  <c r="O11" i="41"/>
  <c r="M11" i="41"/>
  <c r="H11" i="41"/>
  <c r="C11" i="41"/>
  <c r="AB10" i="41"/>
  <c r="AD10" i="41" s="1"/>
  <c r="J10" i="41" s="1"/>
  <c r="K10" i="41" s="1"/>
  <c r="Y10" i="41"/>
  <c r="X10" i="41"/>
  <c r="Q10" i="41"/>
  <c r="P10" i="41"/>
  <c r="O10" i="41"/>
  <c r="M10" i="41"/>
  <c r="H10" i="41"/>
  <c r="C10" i="41"/>
  <c r="AB9" i="41"/>
  <c r="AD9" i="41" s="1"/>
  <c r="J9" i="41" s="1"/>
  <c r="Y9" i="41"/>
  <c r="X9" i="41"/>
  <c r="P9" i="41"/>
  <c r="O9" i="41"/>
  <c r="Q9" i="41" s="1"/>
  <c r="M9" i="41"/>
  <c r="H9" i="41"/>
  <c r="C9" i="41"/>
  <c r="AD8" i="41"/>
  <c r="J8" i="41" s="1"/>
  <c r="I8" i="41" s="1"/>
  <c r="AB8" i="41"/>
  <c r="Y8" i="41"/>
  <c r="X8" i="41"/>
  <c r="P8" i="41"/>
  <c r="O8" i="41"/>
  <c r="M8" i="41"/>
  <c r="H8" i="41"/>
  <c r="C8" i="41"/>
  <c r="AB7" i="41"/>
  <c r="AD7" i="41" s="1"/>
  <c r="J7" i="41" s="1"/>
  <c r="K7" i="41" s="1"/>
  <c r="Y7" i="41"/>
  <c r="X7" i="41"/>
  <c r="P7" i="41"/>
  <c r="O7" i="41"/>
  <c r="M7" i="41"/>
  <c r="H7" i="41"/>
  <c r="C7" i="41"/>
  <c r="AD6" i="41"/>
  <c r="J6" i="41" s="1"/>
  <c r="AB6" i="41"/>
  <c r="Y6" i="41"/>
  <c r="X6" i="41"/>
  <c r="P6" i="41"/>
  <c r="O6" i="41"/>
  <c r="Q6" i="41" s="1"/>
  <c r="M6" i="41"/>
  <c r="H6" i="41"/>
  <c r="C6" i="41"/>
  <c r="AD5" i="41"/>
  <c r="J5" i="41" s="1"/>
  <c r="AB5" i="41"/>
  <c r="Y5" i="41"/>
  <c r="X5" i="41"/>
  <c r="P5" i="41"/>
  <c r="Q5" i="41" s="1"/>
  <c r="O5" i="41"/>
  <c r="M5" i="41"/>
  <c r="H5" i="41"/>
  <c r="C5" i="41"/>
  <c r="AD4" i="41"/>
  <c r="J4" i="41" s="1"/>
  <c r="AB4" i="41"/>
  <c r="Y4" i="41"/>
  <c r="X4" i="41"/>
  <c r="Q4" i="41"/>
  <c r="P4" i="41"/>
  <c r="O4" i="41"/>
  <c r="M4" i="41"/>
  <c r="H4" i="41"/>
  <c r="C4" i="41"/>
  <c r="AG3" i="41"/>
  <c r="AF3" i="41"/>
  <c r="W3" i="41"/>
  <c r="V3" i="41"/>
  <c r="U3" i="41"/>
  <c r="T3" i="41"/>
  <c r="O3" i="41"/>
  <c r="G3" i="41"/>
  <c r="F3" i="41"/>
  <c r="D3" i="41"/>
  <c r="A2" i="41"/>
  <c r="A1" i="41"/>
  <c r="AB31" i="40"/>
  <c r="AD31" i="40" s="1"/>
  <c r="Y31" i="40"/>
  <c r="X31" i="40"/>
  <c r="Q31" i="40"/>
  <c r="P31" i="40"/>
  <c r="O31" i="40"/>
  <c r="M31" i="40"/>
  <c r="J31" i="40"/>
  <c r="I31" i="40" s="1"/>
  <c r="H31" i="40"/>
  <c r="C31" i="40"/>
  <c r="AB30" i="40"/>
  <c r="AD30" i="40" s="1"/>
  <c r="J30" i="40" s="1"/>
  <c r="Y30" i="40"/>
  <c r="X30" i="40"/>
  <c r="P30" i="40"/>
  <c r="O30" i="40"/>
  <c r="Q30" i="40" s="1"/>
  <c r="M30" i="40"/>
  <c r="H30" i="40"/>
  <c r="C30" i="40"/>
  <c r="AB29" i="40"/>
  <c r="AD29" i="40" s="1"/>
  <c r="J29" i="40" s="1"/>
  <c r="Y29" i="40"/>
  <c r="X29" i="40"/>
  <c r="P29" i="40"/>
  <c r="O29" i="40"/>
  <c r="Q29" i="40" s="1"/>
  <c r="M29" i="40"/>
  <c r="H29" i="40"/>
  <c r="C29" i="40"/>
  <c r="AB28" i="40"/>
  <c r="AD28" i="40" s="1"/>
  <c r="Y28" i="40"/>
  <c r="X28" i="40"/>
  <c r="P28" i="40"/>
  <c r="O28" i="40"/>
  <c r="Q28" i="40" s="1"/>
  <c r="M28" i="40"/>
  <c r="J28" i="40"/>
  <c r="H28" i="40"/>
  <c r="C28" i="40"/>
  <c r="AD27" i="40"/>
  <c r="J27" i="40" s="1"/>
  <c r="AB27" i="40"/>
  <c r="Y27" i="40"/>
  <c r="X27" i="40"/>
  <c r="P27" i="40"/>
  <c r="O27" i="40"/>
  <c r="Q27" i="40" s="1"/>
  <c r="M27" i="40"/>
  <c r="H27" i="40"/>
  <c r="C27" i="40"/>
  <c r="AD26" i="40"/>
  <c r="J26" i="40" s="1"/>
  <c r="AB26" i="40"/>
  <c r="Y26" i="40"/>
  <c r="X26" i="40"/>
  <c r="P26" i="40"/>
  <c r="O26" i="40"/>
  <c r="Q26" i="40" s="1"/>
  <c r="M26" i="40"/>
  <c r="H26" i="40"/>
  <c r="C26" i="40"/>
  <c r="AB25" i="40"/>
  <c r="AD25" i="40" s="1"/>
  <c r="J25" i="40" s="1"/>
  <c r="Y25" i="40"/>
  <c r="X25" i="40"/>
  <c r="P25" i="40"/>
  <c r="O25" i="40"/>
  <c r="Q25" i="40" s="1"/>
  <c r="M25" i="40"/>
  <c r="H25" i="40"/>
  <c r="C25" i="40"/>
  <c r="AD24" i="40"/>
  <c r="J24" i="40" s="1"/>
  <c r="AB24" i="40"/>
  <c r="Y24" i="40"/>
  <c r="X24" i="40"/>
  <c r="P24" i="40"/>
  <c r="O24" i="40"/>
  <c r="M24" i="40"/>
  <c r="H24" i="40"/>
  <c r="C24" i="40"/>
  <c r="AB23" i="40"/>
  <c r="AD23" i="40" s="1"/>
  <c r="J23" i="40" s="1"/>
  <c r="Y23" i="40"/>
  <c r="X23" i="40"/>
  <c r="Q23" i="40"/>
  <c r="P23" i="40"/>
  <c r="O23" i="40"/>
  <c r="M23" i="40"/>
  <c r="H23" i="40"/>
  <c r="C23" i="40"/>
  <c r="AB22" i="40"/>
  <c r="AD22" i="40" s="1"/>
  <c r="J22" i="40" s="1"/>
  <c r="Y22" i="40"/>
  <c r="X22" i="40"/>
  <c r="P22" i="40"/>
  <c r="Q22" i="40" s="1"/>
  <c r="O22" i="40"/>
  <c r="M22" i="40"/>
  <c r="H22" i="40"/>
  <c r="C22" i="40"/>
  <c r="AB21" i="40"/>
  <c r="AD21" i="40" s="1"/>
  <c r="J21" i="40" s="1"/>
  <c r="Y21" i="40"/>
  <c r="X21" i="40"/>
  <c r="P21" i="40"/>
  <c r="O21" i="40"/>
  <c r="M21" i="40"/>
  <c r="H21" i="40"/>
  <c r="C21" i="40"/>
  <c r="AB20" i="40"/>
  <c r="AD20" i="40" s="1"/>
  <c r="J20" i="40" s="1"/>
  <c r="K20" i="40" s="1"/>
  <c r="Y20" i="40"/>
  <c r="X20" i="40"/>
  <c r="P20" i="40"/>
  <c r="O20" i="40"/>
  <c r="Q20" i="40" s="1"/>
  <c r="M20" i="40"/>
  <c r="H20" i="40"/>
  <c r="C20" i="40"/>
  <c r="AD19" i="40"/>
  <c r="J19" i="40" s="1"/>
  <c r="AB19" i="40"/>
  <c r="Y19" i="40"/>
  <c r="X19" i="40"/>
  <c r="P19" i="40"/>
  <c r="O19" i="40"/>
  <c r="M19" i="40"/>
  <c r="H19" i="40"/>
  <c r="C19" i="40"/>
  <c r="AB18" i="40"/>
  <c r="AD18" i="40" s="1"/>
  <c r="J18" i="40" s="1"/>
  <c r="I18" i="40" s="1"/>
  <c r="Y18" i="40"/>
  <c r="X18" i="40"/>
  <c r="P18" i="40"/>
  <c r="O18" i="40"/>
  <c r="Q18" i="40" s="1"/>
  <c r="M18" i="40"/>
  <c r="K18" i="40"/>
  <c r="H18" i="40"/>
  <c r="C18" i="40"/>
  <c r="AB17" i="40"/>
  <c r="AD17" i="40" s="1"/>
  <c r="J17" i="40" s="1"/>
  <c r="K17" i="40" s="1"/>
  <c r="Y17" i="40"/>
  <c r="X17" i="40"/>
  <c r="P17" i="40"/>
  <c r="O17" i="40"/>
  <c r="M17" i="40"/>
  <c r="H17" i="40"/>
  <c r="C17" i="40"/>
  <c r="AB16" i="40"/>
  <c r="AD16" i="40" s="1"/>
  <c r="J16" i="40" s="1"/>
  <c r="Y16" i="40"/>
  <c r="X16" i="40"/>
  <c r="P16" i="40"/>
  <c r="O16" i="40"/>
  <c r="M16" i="40"/>
  <c r="H16" i="40"/>
  <c r="C16" i="40"/>
  <c r="AD15" i="40"/>
  <c r="J15" i="40" s="1"/>
  <c r="I15" i="40" s="1"/>
  <c r="AB15" i="40"/>
  <c r="Y15" i="40"/>
  <c r="X15" i="40"/>
  <c r="P15" i="40"/>
  <c r="O15" i="40"/>
  <c r="Q15" i="40" s="1"/>
  <c r="M15" i="40"/>
  <c r="K15" i="40"/>
  <c r="H15" i="40"/>
  <c r="C15" i="40"/>
  <c r="AB14" i="40"/>
  <c r="AD14" i="40" s="1"/>
  <c r="J14" i="40" s="1"/>
  <c r="Y14" i="40"/>
  <c r="X14" i="40"/>
  <c r="Q14" i="40"/>
  <c r="P14" i="40"/>
  <c r="O14" i="40"/>
  <c r="M14" i="40"/>
  <c r="H14" i="40"/>
  <c r="C14" i="40"/>
  <c r="AB13" i="40"/>
  <c r="AD13" i="40" s="1"/>
  <c r="J13" i="40" s="1"/>
  <c r="Y13" i="40"/>
  <c r="X13" i="40"/>
  <c r="P13" i="40"/>
  <c r="O13" i="40"/>
  <c r="Q13" i="40" s="1"/>
  <c r="M13" i="40"/>
  <c r="H13" i="40"/>
  <c r="C13" i="40"/>
  <c r="AB12" i="40"/>
  <c r="AD12" i="40" s="1"/>
  <c r="J12" i="40" s="1"/>
  <c r="Y12" i="40"/>
  <c r="X12" i="40"/>
  <c r="P12" i="40"/>
  <c r="O12" i="40"/>
  <c r="M12" i="40"/>
  <c r="H12" i="40"/>
  <c r="C12" i="40"/>
  <c r="AB11" i="40"/>
  <c r="AD11" i="40" s="1"/>
  <c r="J11" i="40" s="1"/>
  <c r="Y11" i="40"/>
  <c r="X11" i="40"/>
  <c r="P11" i="40"/>
  <c r="Q11" i="40" s="1"/>
  <c r="O11" i="40"/>
  <c r="M11" i="40"/>
  <c r="H11" i="40"/>
  <c r="C11" i="40"/>
  <c r="AD10" i="40"/>
  <c r="J10" i="40" s="1"/>
  <c r="AB10" i="40"/>
  <c r="Y10" i="40"/>
  <c r="X10" i="40"/>
  <c r="P10" i="40"/>
  <c r="O10" i="40"/>
  <c r="M10" i="40"/>
  <c r="H10" i="40"/>
  <c r="C10" i="40"/>
  <c r="AB9" i="40"/>
  <c r="AD9" i="40" s="1"/>
  <c r="J9" i="40" s="1"/>
  <c r="K9" i="40" s="1"/>
  <c r="Y9" i="40"/>
  <c r="X9" i="40"/>
  <c r="P9" i="40"/>
  <c r="O9" i="40"/>
  <c r="M9" i="40"/>
  <c r="H9" i="40"/>
  <c r="C9" i="40"/>
  <c r="AD8" i="40"/>
  <c r="J8" i="40" s="1"/>
  <c r="AB8" i="40"/>
  <c r="Y8" i="40"/>
  <c r="X8" i="40"/>
  <c r="P8" i="40"/>
  <c r="O8" i="40"/>
  <c r="M8" i="40"/>
  <c r="H8" i="40"/>
  <c r="C8" i="40"/>
  <c r="AB7" i="40"/>
  <c r="AD7" i="40" s="1"/>
  <c r="Y7" i="40"/>
  <c r="X7" i="40"/>
  <c r="P7" i="40"/>
  <c r="O7" i="40"/>
  <c r="Q7" i="40" s="1"/>
  <c r="M7" i="40"/>
  <c r="J7" i="40"/>
  <c r="H7" i="40"/>
  <c r="C7" i="40"/>
  <c r="AB6" i="40"/>
  <c r="AD6" i="40" s="1"/>
  <c r="J6" i="40" s="1"/>
  <c r="Y6" i="40"/>
  <c r="X6" i="40"/>
  <c r="Q6" i="40"/>
  <c r="P6" i="40"/>
  <c r="O6" i="40"/>
  <c r="M6" i="40"/>
  <c r="H6" i="40"/>
  <c r="C6" i="40"/>
  <c r="AB5" i="40"/>
  <c r="AD5" i="40" s="1"/>
  <c r="J5" i="40" s="1"/>
  <c r="Y5" i="40"/>
  <c r="X5" i="40"/>
  <c r="P5" i="40"/>
  <c r="O5" i="40"/>
  <c r="Q5" i="40" s="1"/>
  <c r="M5" i="40"/>
  <c r="H5" i="40"/>
  <c r="C5" i="40"/>
  <c r="AB4" i="40"/>
  <c r="AD4" i="40" s="1"/>
  <c r="Y4" i="40"/>
  <c r="X4" i="40"/>
  <c r="P4" i="40"/>
  <c r="O4" i="40"/>
  <c r="Q4" i="40" s="1"/>
  <c r="M4" i="40"/>
  <c r="H4" i="40"/>
  <c r="C4" i="40"/>
  <c r="AG3" i="40"/>
  <c r="AF3" i="40"/>
  <c r="W3" i="40"/>
  <c r="V3" i="40"/>
  <c r="U3" i="40"/>
  <c r="T3" i="40"/>
  <c r="O3" i="40"/>
  <c r="G3" i="40"/>
  <c r="F3" i="40"/>
  <c r="H3" i="40" s="1"/>
  <c r="D3" i="40"/>
  <c r="A2" i="40"/>
  <c r="A1" i="40"/>
  <c r="AB31" i="39"/>
  <c r="AD31" i="39" s="1"/>
  <c r="J31" i="39" s="1"/>
  <c r="Y31" i="39"/>
  <c r="X31" i="39"/>
  <c r="P31" i="39"/>
  <c r="O31" i="39"/>
  <c r="Q31" i="39" s="1"/>
  <c r="M31" i="39"/>
  <c r="H31" i="39"/>
  <c r="C31" i="39"/>
  <c r="AB30" i="39"/>
  <c r="AD30" i="39" s="1"/>
  <c r="J30" i="39" s="1"/>
  <c r="K30" i="39" s="1"/>
  <c r="Y30" i="39"/>
  <c r="X30" i="39"/>
  <c r="P30" i="39"/>
  <c r="O30" i="39"/>
  <c r="Q30" i="39" s="1"/>
  <c r="M30" i="39"/>
  <c r="H30" i="39"/>
  <c r="C30" i="39"/>
  <c r="AD29" i="39"/>
  <c r="J29" i="39" s="1"/>
  <c r="AB29" i="39"/>
  <c r="Y29" i="39"/>
  <c r="X29" i="39"/>
  <c r="P29" i="39"/>
  <c r="Q29" i="39" s="1"/>
  <c r="O29" i="39"/>
  <c r="M29" i="39"/>
  <c r="H29" i="39"/>
  <c r="C29" i="39"/>
  <c r="AB28" i="39"/>
  <c r="AD28" i="39" s="1"/>
  <c r="J28" i="39" s="1"/>
  <c r="Y28" i="39"/>
  <c r="X28" i="39"/>
  <c r="P28" i="39"/>
  <c r="O28" i="39"/>
  <c r="M28" i="39"/>
  <c r="H28" i="39"/>
  <c r="C28" i="39"/>
  <c r="AB27" i="39"/>
  <c r="AD27" i="39" s="1"/>
  <c r="J27" i="39" s="1"/>
  <c r="K27" i="39" s="1"/>
  <c r="Y27" i="39"/>
  <c r="X27" i="39"/>
  <c r="P27" i="39"/>
  <c r="O27" i="39"/>
  <c r="M27" i="39"/>
  <c r="H27" i="39"/>
  <c r="C27" i="39"/>
  <c r="AB26" i="39"/>
  <c r="AD26" i="39" s="1"/>
  <c r="J26" i="39" s="1"/>
  <c r="Y26" i="39"/>
  <c r="X26" i="39"/>
  <c r="P26" i="39"/>
  <c r="O26" i="39"/>
  <c r="M26" i="39"/>
  <c r="H26" i="39"/>
  <c r="C26" i="39"/>
  <c r="AD25" i="39"/>
  <c r="J25" i="39" s="1"/>
  <c r="I25" i="39" s="1"/>
  <c r="AB25" i="39"/>
  <c r="Y25" i="39"/>
  <c r="X25" i="39"/>
  <c r="P25" i="39"/>
  <c r="O25" i="39"/>
  <c r="Q25" i="39" s="1"/>
  <c r="M25" i="39"/>
  <c r="K25" i="39"/>
  <c r="H25" i="39"/>
  <c r="C25" i="39"/>
  <c r="AD24" i="39"/>
  <c r="J24" i="39" s="1"/>
  <c r="AB24" i="39"/>
  <c r="Y24" i="39"/>
  <c r="X24" i="39"/>
  <c r="P24" i="39"/>
  <c r="O24" i="39"/>
  <c r="Q24" i="39" s="1"/>
  <c r="M24" i="39"/>
  <c r="H24" i="39"/>
  <c r="C24" i="39"/>
  <c r="AB23" i="39"/>
  <c r="AD23" i="39" s="1"/>
  <c r="J23" i="39" s="1"/>
  <c r="Y23" i="39"/>
  <c r="X23" i="39"/>
  <c r="P23" i="39"/>
  <c r="O23" i="39"/>
  <c r="M23" i="39"/>
  <c r="H23" i="39"/>
  <c r="C23" i="39"/>
  <c r="AB22" i="39"/>
  <c r="AD22" i="39" s="1"/>
  <c r="J22" i="39" s="1"/>
  <c r="K22" i="39" s="1"/>
  <c r="Y22" i="39"/>
  <c r="X22" i="39"/>
  <c r="Q22" i="39"/>
  <c r="P22" i="39"/>
  <c r="O22" i="39"/>
  <c r="M22" i="39"/>
  <c r="H22" i="39"/>
  <c r="C22" i="39"/>
  <c r="AB21" i="39"/>
  <c r="AD21" i="39" s="1"/>
  <c r="J21" i="39" s="1"/>
  <c r="Y21" i="39"/>
  <c r="X21" i="39"/>
  <c r="P21" i="39"/>
  <c r="O21" i="39"/>
  <c r="Q21" i="39" s="1"/>
  <c r="M21" i="39"/>
  <c r="H21" i="39"/>
  <c r="C21" i="39"/>
  <c r="AD20" i="39"/>
  <c r="J20" i="39" s="1"/>
  <c r="I20" i="39" s="1"/>
  <c r="AB20" i="39"/>
  <c r="Y20" i="39"/>
  <c r="X20" i="39"/>
  <c r="P20" i="39"/>
  <c r="O20" i="39"/>
  <c r="Q20" i="39" s="1"/>
  <c r="M20" i="39"/>
  <c r="H20" i="39"/>
  <c r="C20" i="39"/>
  <c r="AB19" i="39"/>
  <c r="AD19" i="39" s="1"/>
  <c r="J19" i="39" s="1"/>
  <c r="K19" i="39" s="1"/>
  <c r="Y19" i="39"/>
  <c r="X19" i="39"/>
  <c r="P19" i="39"/>
  <c r="O19" i="39"/>
  <c r="Q19" i="39" s="1"/>
  <c r="M19" i="39"/>
  <c r="H19" i="39"/>
  <c r="C19" i="39"/>
  <c r="AD18" i="39"/>
  <c r="J18" i="39" s="1"/>
  <c r="AB18" i="39"/>
  <c r="Y18" i="39"/>
  <c r="X18" i="39"/>
  <c r="P18" i="39"/>
  <c r="O18" i="39"/>
  <c r="M18" i="39"/>
  <c r="H18" i="39"/>
  <c r="C18" i="39"/>
  <c r="AB17" i="39"/>
  <c r="AD17" i="39" s="1"/>
  <c r="J17" i="39" s="1"/>
  <c r="Y17" i="39"/>
  <c r="X17" i="39"/>
  <c r="P17" i="39"/>
  <c r="O17" i="39"/>
  <c r="Q17" i="39" s="1"/>
  <c r="M17" i="39"/>
  <c r="H17" i="39"/>
  <c r="C17" i="39"/>
  <c r="AB16" i="39"/>
  <c r="AD16" i="39" s="1"/>
  <c r="J16" i="39" s="1"/>
  <c r="Y16" i="39"/>
  <c r="X16" i="39"/>
  <c r="P16" i="39"/>
  <c r="Q16" i="39" s="1"/>
  <c r="O16" i="39"/>
  <c r="M16" i="39"/>
  <c r="H16" i="39"/>
  <c r="C16" i="39"/>
  <c r="AB15" i="39"/>
  <c r="AD15" i="39" s="1"/>
  <c r="J15" i="39" s="1"/>
  <c r="Y15" i="39"/>
  <c r="X15" i="39"/>
  <c r="P15" i="39"/>
  <c r="O15" i="39"/>
  <c r="M15" i="39"/>
  <c r="H15" i="39"/>
  <c r="C15" i="39"/>
  <c r="AB14" i="39"/>
  <c r="AD14" i="39" s="1"/>
  <c r="J14" i="39" s="1"/>
  <c r="Y14" i="39"/>
  <c r="X14" i="39"/>
  <c r="Q14" i="39"/>
  <c r="P14" i="39"/>
  <c r="O14" i="39"/>
  <c r="M14" i="39"/>
  <c r="H14" i="39"/>
  <c r="C14" i="39"/>
  <c r="AD13" i="39"/>
  <c r="J13" i="39" s="1"/>
  <c r="AB13" i="39"/>
  <c r="Y13" i="39"/>
  <c r="X13" i="39"/>
  <c r="P13" i="39"/>
  <c r="O13" i="39"/>
  <c r="M13" i="39"/>
  <c r="H13" i="39"/>
  <c r="C13" i="39"/>
  <c r="AB12" i="39"/>
  <c r="AD12" i="39" s="1"/>
  <c r="J12" i="39" s="1"/>
  <c r="Y12" i="39"/>
  <c r="X12" i="39"/>
  <c r="P12" i="39"/>
  <c r="O12" i="39"/>
  <c r="Q12" i="39" s="1"/>
  <c r="M12" i="39"/>
  <c r="H12" i="39"/>
  <c r="C12" i="39"/>
  <c r="AB11" i="39"/>
  <c r="AD11" i="39" s="1"/>
  <c r="J11" i="39" s="1"/>
  <c r="K11" i="39" s="1"/>
  <c r="Y11" i="39"/>
  <c r="X11" i="39"/>
  <c r="P11" i="39"/>
  <c r="O11" i="39"/>
  <c r="M11" i="39"/>
  <c r="H11" i="39"/>
  <c r="C11" i="39"/>
  <c r="AD10" i="39"/>
  <c r="J10" i="39" s="1"/>
  <c r="AB10" i="39"/>
  <c r="Y10" i="39"/>
  <c r="X10" i="39"/>
  <c r="P10" i="39"/>
  <c r="O10" i="39"/>
  <c r="M10" i="39"/>
  <c r="H10" i="39"/>
  <c r="C10" i="39"/>
  <c r="AB9" i="39"/>
  <c r="AD9" i="39" s="1"/>
  <c r="J9" i="39" s="1"/>
  <c r="Y9" i="39"/>
  <c r="X9" i="39"/>
  <c r="P9" i="39"/>
  <c r="O9" i="39"/>
  <c r="Q9" i="39" s="1"/>
  <c r="M9" i="39"/>
  <c r="H9" i="39"/>
  <c r="C9" i="39"/>
  <c r="AB8" i="39"/>
  <c r="AD8" i="39" s="1"/>
  <c r="J8" i="39" s="1"/>
  <c r="Y8" i="39"/>
  <c r="X8" i="39"/>
  <c r="P8" i="39"/>
  <c r="Q8" i="39" s="1"/>
  <c r="O8" i="39"/>
  <c r="M8" i="39"/>
  <c r="H8" i="39"/>
  <c r="C8" i="39"/>
  <c r="AB7" i="39"/>
  <c r="AD7" i="39" s="1"/>
  <c r="J7" i="39" s="1"/>
  <c r="Y7" i="39"/>
  <c r="X7" i="39"/>
  <c r="P7" i="39"/>
  <c r="O7" i="39"/>
  <c r="M7" i="39"/>
  <c r="H7" i="39"/>
  <c r="C7" i="39"/>
  <c r="AB6" i="39"/>
  <c r="AD6" i="39" s="1"/>
  <c r="Y6" i="39"/>
  <c r="X6" i="39"/>
  <c r="Q6" i="39"/>
  <c r="P6" i="39"/>
  <c r="O6" i="39"/>
  <c r="M6" i="39"/>
  <c r="J6" i="39"/>
  <c r="K6" i="39" s="1"/>
  <c r="H6" i="39"/>
  <c r="C6" i="39"/>
  <c r="AB5" i="39"/>
  <c r="AD5" i="39" s="1"/>
  <c r="J5" i="39" s="1"/>
  <c r="Y5" i="39"/>
  <c r="X5" i="39"/>
  <c r="P5" i="39"/>
  <c r="Q5" i="39" s="1"/>
  <c r="O5" i="39"/>
  <c r="M5" i="39"/>
  <c r="H5" i="39"/>
  <c r="C5" i="39"/>
  <c r="AB4" i="39"/>
  <c r="AD4" i="39" s="1"/>
  <c r="J4" i="39" s="1"/>
  <c r="Y4" i="39"/>
  <c r="X4" i="39"/>
  <c r="P4" i="39"/>
  <c r="O4" i="39"/>
  <c r="Q4" i="39" s="1"/>
  <c r="M4" i="39"/>
  <c r="H4" i="39"/>
  <c r="C4" i="39"/>
  <c r="AG3" i="39"/>
  <c r="AF3" i="39"/>
  <c r="W3" i="39"/>
  <c r="X3" i="39" s="1"/>
  <c r="V3" i="39"/>
  <c r="U3" i="39"/>
  <c r="T3" i="39"/>
  <c r="O3" i="39"/>
  <c r="G3" i="39"/>
  <c r="F3" i="39"/>
  <c r="D3" i="39"/>
  <c r="A2" i="39"/>
  <c r="A1" i="39"/>
  <c r="AD31" i="38"/>
  <c r="J31" i="38" s="1"/>
  <c r="AB31" i="38"/>
  <c r="Y31" i="38"/>
  <c r="X31" i="38"/>
  <c r="P31" i="38"/>
  <c r="Q31" i="38" s="1"/>
  <c r="O31" i="38"/>
  <c r="M31" i="38"/>
  <c r="H31" i="38"/>
  <c r="C31" i="38"/>
  <c r="AB30" i="38"/>
  <c r="AD30" i="38" s="1"/>
  <c r="J30" i="38" s="1"/>
  <c r="Y30" i="38"/>
  <c r="X30" i="38"/>
  <c r="P30" i="38"/>
  <c r="O30" i="38"/>
  <c r="Q30" i="38" s="1"/>
  <c r="M30" i="38"/>
  <c r="H30" i="38"/>
  <c r="C30" i="38"/>
  <c r="AB29" i="38"/>
  <c r="AD29" i="38" s="1"/>
  <c r="J29" i="38" s="1"/>
  <c r="K29" i="38" s="1"/>
  <c r="Y29" i="38"/>
  <c r="X29" i="38"/>
  <c r="P29" i="38"/>
  <c r="O29" i="38"/>
  <c r="Q29" i="38" s="1"/>
  <c r="M29" i="38"/>
  <c r="H29" i="38"/>
  <c r="C29" i="38"/>
  <c r="AD28" i="38"/>
  <c r="J28" i="38" s="1"/>
  <c r="AB28" i="38"/>
  <c r="Y28" i="38"/>
  <c r="X28" i="38"/>
  <c r="P28" i="38"/>
  <c r="O28" i="38"/>
  <c r="M28" i="38"/>
  <c r="H28" i="38"/>
  <c r="C28" i="38"/>
  <c r="AB27" i="38"/>
  <c r="AD27" i="38" s="1"/>
  <c r="J27" i="38" s="1"/>
  <c r="Y27" i="38"/>
  <c r="X27" i="38"/>
  <c r="Q27" i="38"/>
  <c r="P27" i="38"/>
  <c r="O27" i="38"/>
  <c r="M27" i="38"/>
  <c r="H27" i="38"/>
  <c r="C27" i="38"/>
  <c r="AB26" i="38"/>
  <c r="AD26" i="38" s="1"/>
  <c r="J26" i="38" s="1"/>
  <c r="Y26" i="38"/>
  <c r="X26" i="38"/>
  <c r="Q26" i="38"/>
  <c r="P26" i="38"/>
  <c r="O26" i="38"/>
  <c r="M26" i="38"/>
  <c r="H26" i="38"/>
  <c r="C26" i="38"/>
  <c r="AB25" i="38"/>
  <c r="AD25" i="38" s="1"/>
  <c r="J25" i="38" s="1"/>
  <c r="Y25" i="38"/>
  <c r="X25" i="38"/>
  <c r="P25" i="38"/>
  <c r="O25" i="38"/>
  <c r="Q25" i="38" s="1"/>
  <c r="M25" i="38"/>
  <c r="H25" i="38"/>
  <c r="C25" i="38"/>
  <c r="AB24" i="38"/>
  <c r="AD24" i="38" s="1"/>
  <c r="J24" i="38" s="1"/>
  <c r="K24" i="38" s="1"/>
  <c r="Y24" i="38"/>
  <c r="X24" i="38"/>
  <c r="P24" i="38"/>
  <c r="Q24" i="38" s="1"/>
  <c r="O24" i="38"/>
  <c r="M24" i="38"/>
  <c r="H24" i="38"/>
  <c r="C24" i="38"/>
  <c r="AD23" i="38"/>
  <c r="J23" i="38" s="1"/>
  <c r="AB23" i="38"/>
  <c r="Y23" i="38"/>
  <c r="X23" i="38"/>
  <c r="P23" i="38"/>
  <c r="O23" i="38"/>
  <c r="Q23" i="38" s="1"/>
  <c r="M23" i="38"/>
  <c r="H23" i="38"/>
  <c r="C23" i="38"/>
  <c r="AD22" i="38"/>
  <c r="J22" i="38" s="1"/>
  <c r="I22" i="38" s="1"/>
  <c r="AB22" i="38"/>
  <c r="Y22" i="38"/>
  <c r="X22" i="38"/>
  <c r="Q22" i="38"/>
  <c r="P22" i="38"/>
  <c r="O22" i="38"/>
  <c r="M22" i="38"/>
  <c r="K22" i="38"/>
  <c r="H22" i="38"/>
  <c r="C22" i="38"/>
  <c r="AB21" i="38"/>
  <c r="AD21" i="38" s="1"/>
  <c r="J21" i="38" s="1"/>
  <c r="K21" i="38" s="1"/>
  <c r="Y21" i="38"/>
  <c r="X21" i="38"/>
  <c r="P21" i="38"/>
  <c r="O21" i="38"/>
  <c r="M21" i="38"/>
  <c r="H21" i="38"/>
  <c r="C21" i="38"/>
  <c r="AB20" i="38"/>
  <c r="AD20" i="38" s="1"/>
  <c r="J20" i="38" s="1"/>
  <c r="Y20" i="38"/>
  <c r="X20" i="38"/>
  <c r="P20" i="38"/>
  <c r="O20" i="38"/>
  <c r="M20" i="38"/>
  <c r="H20" i="38"/>
  <c r="C20" i="38"/>
  <c r="AB19" i="38"/>
  <c r="AD19" i="38" s="1"/>
  <c r="J19" i="38" s="1"/>
  <c r="Y19" i="38"/>
  <c r="X19" i="38"/>
  <c r="P19" i="38"/>
  <c r="Q19" i="38" s="1"/>
  <c r="O19" i="38"/>
  <c r="M19" i="38"/>
  <c r="H19" i="38"/>
  <c r="C19" i="38"/>
  <c r="AB18" i="38"/>
  <c r="AD18" i="38" s="1"/>
  <c r="J18" i="38" s="1"/>
  <c r="Y18" i="38"/>
  <c r="X18" i="38"/>
  <c r="P18" i="38"/>
  <c r="O18" i="38"/>
  <c r="M18" i="38"/>
  <c r="H18" i="38"/>
  <c r="C18" i="38"/>
  <c r="AB17" i="38"/>
  <c r="AD17" i="38" s="1"/>
  <c r="J17" i="38" s="1"/>
  <c r="Y17" i="38"/>
  <c r="X17" i="38"/>
  <c r="P17" i="38"/>
  <c r="O17" i="38"/>
  <c r="Q17" i="38" s="1"/>
  <c r="M17" i="38"/>
  <c r="H17" i="38"/>
  <c r="C17" i="38"/>
  <c r="AB16" i="38"/>
  <c r="AD16" i="38" s="1"/>
  <c r="J16" i="38" s="1"/>
  <c r="Y16" i="38"/>
  <c r="X16" i="38"/>
  <c r="P16" i="38"/>
  <c r="O16" i="38"/>
  <c r="Q16" i="38" s="1"/>
  <c r="M16" i="38"/>
  <c r="H16" i="38"/>
  <c r="C16" i="38"/>
  <c r="AB15" i="38"/>
  <c r="AD15" i="38" s="1"/>
  <c r="J15" i="38" s="1"/>
  <c r="Y15" i="38"/>
  <c r="X15" i="38"/>
  <c r="P15" i="38"/>
  <c r="O15" i="38"/>
  <c r="M15" i="38"/>
  <c r="H15" i="38"/>
  <c r="C15" i="38"/>
  <c r="AD14" i="38"/>
  <c r="J14" i="38" s="1"/>
  <c r="I14" i="38" s="1"/>
  <c r="AB14" i="38"/>
  <c r="Y14" i="38"/>
  <c r="X14" i="38"/>
  <c r="Q14" i="38"/>
  <c r="P14" i="38"/>
  <c r="O14" i="38"/>
  <c r="M14" i="38"/>
  <c r="K14" i="38"/>
  <c r="H14" i="38"/>
  <c r="C14" i="38"/>
  <c r="AB13" i="38"/>
  <c r="AD13" i="38" s="1"/>
  <c r="J13" i="38" s="1"/>
  <c r="K13" i="38" s="1"/>
  <c r="Y13" i="38"/>
  <c r="X13" i="38"/>
  <c r="P13" i="38"/>
  <c r="O13" i="38"/>
  <c r="M13" i="38"/>
  <c r="H13" i="38"/>
  <c r="C13" i="38"/>
  <c r="AD12" i="38"/>
  <c r="J12" i="38" s="1"/>
  <c r="AB12" i="38"/>
  <c r="Y12" i="38"/>
  <c r="X12" i="38"/>
  <c r="P12" i="38"/>
  <c r="O12" i="38"/>
  <c r="M12" i="38"/>
  <c r="H12" i="38"/>
  <c r="C12" i="38"/>
  <c r="AB11" i="38"/>
  <c r="AD11" i="38" s="1"/>
  <c r="J11" i="38" s="1"/>
  <c r="Y11" i="38"/>
  <c r="X11" i="38"/>
  <c r="P11" i="38"/>
  <c r="O11" i="38"/>
  <c r="Q11" i="38" s="1"/>
  <c r="M11" i="38"/>
  <c r="H11" i="38"/>
  <c r="C11" i="38"/>
  <c r="AB10" i="38"/>
  <c r="AD10" i="38" s="1"/>
  <c r="J10" i="38" s="1"/>
  <c r="Y10" i="38"/>
  <c r="X10" i="38"/>
  <c r="P10" i="38"/>
  <c r="Q10" i="38" s="1"/>
  <c r="O10" i="38"/>
  <c r="M10" i="38"/>
  <c r="H10" i="38"/>
  <c r="C10" i="38"/>
  <c r="AB9" i="38"/>
  <c r="AD9" i="38" s="1"/>
  <c r="J9" i="38" s="1"/>
  <c r="Y9" i="38"/>
  <c r="X9" i="38"/>
  <c r="P9" i="38"/>
  <c r="O9" i="38"/>
  <c r="M9" i="38"/>
  <c r="H9" i="38"/>
  <c r="C9" i="38"/>
  <c r="AB8" i="38"/>
  <c r="AD8" i="38" s="1"/>
  <c r="Y8" i="38"/>
  <c r="X8" i="38"/>
  <c r="Q8" i="38"/>
  <c r="P8" i="38"/>
  <c r="O8" i="38"/>
  <c r="M8" i="38"/>
  <c r="J8" i="38"/>
  <c r="H8" i="38"/>
  <c r="C8" i="38"/>
  <c r="AB7" i="38"/>
  <c r="AD7" i="38" s="1"/>
  <c r="J7" i="38" s="1"/>
  <c r="Y7" i="38"/>
  <c r="X7" i="38"/>
  <c r="P7" i="38"/>
  <c r="Q7" i="38" s="1"/>
  <c r="O7" i="38"/>
  <c r="M7" i="38"/>
  <c r="H7" i="38"/>
  <c r="C7" i="38"/>
  <c r="AB6" i="38"/>
  <c r="AD6" i="38" s="1"/>
  <c r="J6" i="38" s="1"/>
  <c r="Y6" i="38"/>
  <c r="X6" i="38"/>
  <c r="P6" i="38"/>
  <c r="O6" i="38"/>
  <c r="Q6" i="38" s="1"/>
  <c r="M6" i="38"/>
  <c r="H6" i="38"/>
  <c r="C6" i="38"/>
  <c r="AB5" i="38"/>
  <c r="AD5" i="38" s="1"/>
  <c r="J5" i="38" s="1"/>
  <c r="K5" i="38" s="1"/>
  <c r="Y5" i="38"/>
  <c r="X5" i="38"/>
  <c r="P5" i="38"/>
  <c r="O5" i="38"/>
  <c r="Q5" i="38" s="1"/>
  <c r="M5" i="38"/>
  <c r="I5" i="38"/>
  <c r="H5" i="38"/>
  <c r="C5" i="38"/>
  <c r="AD4" i="38"/>
  <c r="AB4" i="38"/>
  <c r="Y4" i="38"/>
  <c r="X4" i="38"/>
  <c r="P4" i="38"/>
  <c r="O4" i="38"/>
  <c r="Q4" i="38" s="1"/>
  <c r="M4" i="38"/>
  <c r="K4" i="38"/>
  <c r="J4" i="38"/>
  <c r="H4" i="38"/>
  <c r="C4" i="38"/>
  <c r="AG3" i="38"/>
  <c r="AF3" i="38"/>
  <c r="W3" i="38"/>
  <c r="V3" i="38"/>
  <c r="U3" i="38"/>
  <c r="T3" i="38"/>
  <c r="O3" i="38"/>
  <c r="G3" i="38"/>
  <c r="H3" i="38" s="1"/>
  <c r="F3" i="38"/>
  <c r="D3" i="38"/>
  <c r="A2" i="38"/>
  <c r="A1" i="38"/>
  <c r="AB31" i="37"/>
  <c r="AD31" i="37" s="1"/>
  <c r="J31" i="37" s="1"/>
  <c r="Y31" i="37"/>
  <c r="X31" i="37"/>
  <c r="P31" i="37"/>
  <c r="O31" i="37"/>
  <c r="Q31" i="37" s="1"/>
  <c r="M31" i="37"/>
  <c r="H31" i="37"/>
  <c r="C31" i="37"/>
  <c r="AB30" i="37"/>
  <c r="AD30" i="37" s="1"/>
  <c r="J30" i="37" s="1"/>
  <c r="Y30" i="37"/>
  <c r="X30" i="37"/>
  <c r="P30" i="37"/>
  <c r="O30" i="37"/>
  <c r="M30" i="37"/>
  <c r="H30" i="37"/>
  <c r="C30" i="37"/>
  <c r="AB29" i="37"/>
  <c r="AD29" i="37" s="1"/>
  <c r="J29" i="37" s="1"/>
  <c r="Y29" i="37"/>
  <c r="X29" i="37"/>
  <c r="P29" i="37"/>
  <c r="Q29" i="37" s="1"/>
  <c r="O29" i="37"/>
  <c r="M29" i="37"/>
  <c r="H29" i="37"/>
  <c r="C29" i="37"/>
  <c r="AB28" i="37"/>
  <c r="AD28" i="37" s="1"/>
  <c r="J28" i="37" s="1"/>
  <c r="Y28" i="37"/>
  <c r="X28" i="37"/>
  <c r="P28" i="37"/>
  <c r="O28" i="37"/>
  <c r="Q28" i="37" s="1"/>
  <c r="M28" i="37"/>
  <c r="H28" i="37"/>
  <c r="C28" i="37"/>
  <c r="AB27" i="37"/>
  <c r="AD27" i="37" s="1"/>
  <c r="J27" i="37" s="1"/>
  <c r="Y27" i="37"/>
  <c r="X27" i="37"/>
  <c r="P27" i="37"/>
  <c r="O27" i="37"/>
  <c r="Q27" i="37" s="1"/>
  <c r="M27" i="37"/>
  <c r="H27" i="37"/>
  <c r="C27" i="37"/>
  <c r="AB26" i="37"/>
  <c r="AD26" i="37" s="1"/>
  <c r="Y26" i="37"/>
  <c r="X26" i="37"/>
  <c r="P26" i="37"/>
  <c r="O26" i="37"/>
  <c r="M26" i="37"/>
  <c r="J26" i="37"/>
  <c r="K26" i="37" s="1"/>
  <c r="H26" i="37"/>
  <c r="C26" i="37"/>
  <c r="AB25" i="37"/>
  <c r="AD25" i="37" s="1"/>
  <c r="J25" i="37" s="1"/>
  <c r="Y25" i="37"/>
  <c r="X25" i="37"/>
  <c r="P25" i="37"/>
  <c r="O25" i="37"/>
  <c r="M25" i="37"/>
  <c r="H25" i="37"/>
  <c r="C25" i="37"/>
  <c r="AB24" i="37"/>
  <c r="AD24" i="37" s="1"/>
  <c r="J24" i="37" s="1"/>
  <c r="Y24" i="37"/>
  <c r="X24" i="37"/>
  <c r="Q24" i="37"/>
  <c r="P24" i="37"/>
  <c r="O24" i="37"/>
  <c r="M24" i="37"/>
  <c r="H24" i="37"/>
  <c r="C24" i="37"/>
  <c r="AB23" i="37"/>
  <c r="AD23" i="37" s="1"/>
  <c r="J23" i="37" s="1"/>
  <c r="Y23" i="37"/>
  <c r="X23" i="37"/>
  <c r="P23" i="37"/>
  <c r="O23" i="37"/>
  <c r="M23" i="37"/>
  <c r="H23" i="37"/>
  <c r="C23" i="37"/>
  <c r="AB22" i="37"/>
  <c r="AD22" i="37" s="1"/>
  <c r="J22" i="37" s="1"/>
  <c r="Y22" i="37"/>
  <c r="X22" i="37"/>
  <c r="P22" i="37"/>
  <c r="O22" i="37"/>
  <c r="M22" i="37"/>
  <c r="H22" i="37"/>
  <c r="C22" i="37"/>
  <c r="AB21" i="37"/>
  <c r="AD21" i="37" s="1"/>
  <c r="J21" i="37" s="1"/>
  <c r="Y21" i="37"/>
  <c r="X21" i="37"/>
  <c r="P21" i="37"/>
  <c r="O21" i="37"/>
  <c r="M21" i="37"/>
  <c r="H21" i="37"/>
  <c r="C21" i="37"/>
  <c r="AD20" i="37"/>
  <c r="J20" i="37" s="1"/>
  <c r="I20" i="37" s="1"/>
  <c r="AB20" i="37"/>
  <c r="Y20" i="37"/>
  <c r="X20" i="37"/>
  <c r="P20" i="37"/>
  <c r="O20" i="37"/>
  <c r="M20" i="37"/>
  <c r="H20" i="37"/>
  <c r="C20" i="37"/>
  <c r="AB19" i="37"/>
  <c r="AD19" i="37" s="1"/>
  <c r="J19" i="37" s="1"/>
  <c r="Y19" i="37"/>
  <c r="X19" i="37"/>
  <c r="P19" i="37"/>
  <c r="O19" i="37"/>
  <c r="Q19" i="37" s="1"/>
  <c r="M19" i="37"/>
  <c r="H19" i="37"/>
  <c r="C19" i="37"/>
  <c r="AB18" i="37"/>
  <c r="AD18" i="37" s="1"/>
  <c r="J18" i="37" s="1"/>
  <c r="Y18" i="37"/>
  <c r="X18" i="37"/>
  <c r="P18" i="37"/>
  <c r="O18" i="37"/>
  <c r="M18" i="37"/>
  <c r="H18" i="37"/>
  <c r="C18" i="37"/>
  <c r="AD17" i="37"/>
  <c r="AB17" i="37"/>
  <c r="Y17" i="37"/>
  <c r="X17" i="37"/>
  <c r="P17" i="37"/>
  <c r="O17" i="37"/>
  <c r="M17" i="37"/>
  <c r="J17" i="37"/>
  <c r="I17" i="37" s="1"/>
  <c r="H17" i="37"/>
  <c r="C17" i="37"/>
  <c r="AB16" i="37"/>
  <c r="AD16" i="37" s="1"/>
  <c r="J16" i="37" s="1"/>
  <c r="Y16" i="37"/>
  <c r="X16" i="37"/>
  <c r="Q16" i="37"/>
  <c r="P16" i="37"/>
  <c r="O16" i="37"/>
  <c r="M16" i="37"/>
  <c r="H16" i="37"/>
  <c r="C16" i="37"/>
  <c r="AD15" i="37"/>
  <c r="J15" i="37" s="1"/>
  <c r="AB15" i="37"/>
  <c r="Y15" i="37"/>
  <c r="X15" i="37"/>
  <c r="P15" i="37"/>
  <c r="O15" i="37"/>
  <c r="M15" i="37"/>
  <c r="H15" i="37"/>
  <c r="C15" i="37"/>
  <c r="AB14" i="37"/>
  <c r="AD14" i="37" s="1"/>
  <c r="Y14" i="37"/>
  <c r="X14" i="37"/>
  <c r="P14" i="37"/>
  <c r="O14" i="37"/>
  <c r="M14" i="37"/>
  <c r="J14" i="37"/>
  <c r="K14" i="37" s="1"/>
  <c r="H14" i="37"/>
  <c r="C14" i="37"/>
  <c r="AD13" i="37"/>
  <c r="J13" i="37" s="1"/>
  <c r="AB13" i="37"/>
  <c r="Y13" i="37"/>
  <c r="X13" i="37"/>
  <c r="P13" i="37"/>
  <c r="O13" i="37"/>
  <c r="Q13" i="37" s="1"/>
  <c r="M13" i="37"/>
  <c r="H13" i="37"/>
  <c r="C13" i="37"/>
  <c r="AD12" i="37"/>
  <c r="J12" i="37" s="1"/>
  <c r="I12" i="37" s="1"/>
  <c r="AB12" i="37"/>
  <c r="Y12" i="37"/>
  <c r="X12" i="37"/>
  <c r="P12" i="37"/>
  <c r="O12" i="37"/>
  <c r="M12" i="37"/>
  <c r="H12" i="37"/>
  <c r="C12" i="37"/>
  <c r="AB11" i="37"/>
  <c r="AD11" i="37" s="1"/>
  <c r="J11" i="37" s="1"/>
  <c r="Y11" i="37"/>
  <c r="X11" i="37"/>
  <c r="Q11" i="37"/>
  <c r="P11" i="37"/>
  <c r="O11" i="37"/>
  <c r="M11" i="37"/>
  <c r="H11" i="37"/>
  <c r="C11" i="37"/>
  <c r="AB10" i="37"/>
  <c r="AD10" i="37" s="1"/>
  <c r="J10" i="37" s="1"/>
  <c r="Y10" i="37"/>
  <c r="X10" i="37"/>
  <c r="P10" i="37"/>
  <c r="O10" i="37"/>
  <c r="M10" i="37"/>
  <c r="H10" i="37"/>
  <c r="C10" i="37"/>
  <c r="AB9" i="37"/>
  <c r="AD9" i="37" s="1"/>
  <c r="J9" i="37" s="1"/>
  <c r="Y9" i="37"/>
  <c r="X9" i="37"/>
  <c r="P9" i="37"/>
  <c r="O9" i="37"/>
  <c r="M9" i="37"/>
  <c r="H9" i="37"/>
  <c r="C9" i="37"/>
  <c r="AB8" i="37"/>
  <c r="AD8" i="37" s="1"/>
  <c r="J8" i="37" s="1"/>
  <c r="Y8" i="37"/>
  <c r="X8" i="37"/>
  <c r="Q8" i="37"/>
  <c r="P8" i="37"/>
  <c r="O8" i="37"/>
  <c r="M8" i="37"/>
  <c r="H8" i="37"/>
  <c r="C8" i="37"/>
  <c r="AD7" i="37"/>
  <c r="J7" i="37" s="1"/>
  <c r="AB7" i="37"/>
  <c r="Y7" i="37"/>
  <c r="X7" i="37"/>
  <c r="P7" i="37"/>
  <c r="O7" i="37"/>
  <c r="Q7" i="37" s="1"/>
  <c r="M7" i="37"/>
  <c r="H7" i="37"/>
  <c r="C7" i="37"/>
  <c r="AB6" i="37"/>
  <c r="AD6" i="37" s="1"/>
  <c r="J6" i="37" s="1"/>
  <c r="Y6" i="37"/>
  <c r="X6" i="37"/>
  <c r="P6" i="37"/>
  <c r="O6" i="37"/>
  <c r="Q6" i="37" s="1"/>
  <c r="M6" i="37"/>
  <c r="H6" i="37"/>
  <c r="C6" i="37"/>
  <c r="AB5" i="37"/>
  <c r="AD5" i="37" s="1"/>
  <c r="J5" i="37" s="1"/>
  <c r="Y5" i="37"/>
  <c r="X5" i="37"/>
  <c r="P5" i="37"/>
  <c r="Q5" i="37" s="1"/>
  <c r="O5" i="37"/>
  <c r="M5" i="37"/>
  <c r="H5" i="37"/>
  <c r="C5" i="37"/>
  <c r="AD4" i="37"/>
  <c r="AB4" i="37"/>
  <c r="Y4" i="37"/>
  <c r="X4" i="37"/>
  <c r="P4" i="37"/>
  <c r="O4" i="37"/>
  <c r="Q4" i="37" s="1"/>
  <c r="M4" i="37"/>
  <c r="H4" i="37"/>
  <c r="C4" i="37"/>
  <c r="AG3" i="37"/>
  <c r="AF3" i="37"/>
  <c r="W3" i="37"/>
  <c r="V3" i="37"/>
  <c r="U3" i="37"/>
  <c r="T3" i="37"/>
  <c r="O3" i="37"/>
  <c r="G3" i="37"/>
  <c r="F3" i="37"/>
  <c r="D3" i="37"/>
  <c r="X3" i="37" s="1"/>
  <c r="A2" i="37"/>
  <c r="A1" i="37"/>
  <c r="AD31" i="36"/>
  <c r="J31" i="36" s="1"/>
  <c r="AB31" i="36"/>
  <c r="Y31" i="36"/>
  <c r="X31" i="36"/>
  <c r="P31" i="36"/>
  <c r="O31" i="36"/>
  <c r="M31" i="36"/>
  <c r="H31" i="36"/>
  <c r="C31" i="36"/>
  <c r="AD30" i="36"/>
  <c r="J30" i="36" s="1"/>
  <c r="AB30" i="36"/>
  <c r="Y30" i="36"/>
  <c r="X30" i="36"/>
  <c r="P30" i="36"/>
  <c r="O30" i="36"/>
  <c r="M30" i="36"/>
  <c r="H30" i="36"/>
  <c r="C30" i="36"/>
  <c r="AD29" i="36"/>
  <c r="J29" i="36" s="1"/>
  <c r="K29" i="36" s="1"/>
  <c r="AB29" i="36"/>
  <c r="Y29" i="36"/>
  <c r="X29" i="36"/>
  <c r="P29" i="36"/>
  <c r="O29" i="36"/>
  <c r="Q29" i="36" s="1"/>
  <c r="M29" i="36"/>
  <c r="I29" i="36"/>
  <c r="H29" i="36"/>
  <c r="C29" i="36"/>
  <c r="AB28" i="36"/>
  <c r="AD28" i="36" s="1"/>
  <c r="J28" i="36" s="1"/>
  <c r="Y28" i="36"/>
  <c r="X28" i="36"/>
  <c r="P28" i="36"/>
  <c r="O28" i="36"/>
  <c r="M28" i="36"/>
  <c r="H28" i="36"/>
  <c r="C28" i="36"/>
  <c r="AB27" i="36"/>
  <c r="AD27" i="36" s="1"/>
  <c r="J27" i="36" s="1"/>
  <c r="Y27" i="36"/>
  <c r="X27" i="36"/>
  <c r="P27" i="36"/>
  <c r="O27" i="36"/>
  <c r="M27" i="36"/>
  <c r="H27" i="36"/>
  <c r="C27" i="36"/>
  <c r="AB26" i="36"/>
  <c r="AD26" i="36" s="1"/>
  <c r="J26" i="36" s="1"/>
  <c r="Y26" i="36"/>
  <c r="X26" i="36"/>
  <c r="Q26" i="36"/>
  <c r="P26" i="36"/>
  <c r="O26" i="36"/>
  <c r="M26" i="36"/>
  <c r="H26" i="36"/>
  <c r="C26" i="36"/>
  <c r="AB25" i="36"/>
  <c r="AD25" i="36" s="1"/>
  <c r="J25" i="36" s="1"/>
  <c r="Y25" i="36"/>
  <c r="X25" i="36"/>
  <c r="P25" i="36"/>
  <c r="O25" i="36"/>
  <c r="M25" i="36"/>
  <c r="H25" i="36"/>
  <c r="C25" i="36"/>
  <c r="AB24" i="36"/>
  <c r="AD24" i="36" s="1"/>
  <c r="J24" i="36" s="1"/>
  <c r="Y24" i="36"/>
  <c r="X24" i="36"/>
  <c r="P24" i="36"/>
  <c r="Q24" i="36" s="1"/>
  <c r="O24" i="36"/>
  <c r="M24" i="36"/>
  <c r="H24" i="36"/>
  <c r="C24" i="36"/>
  <c r="AD23" i="36"/>
  <c r="J23" i="36" s="1"/>
  <c r="AB23" i="36"/>
  <c r="Y23" i="36"/>
  <c r="X23" i="36"/>
  <c r="Q23" i="36"/>
  <c r="P23" i="36"/>
  <c r="O23" i="36"/>
  <c r="M23" i="36"/>
  <c r="H23" i="36"/>
  <c r="C23" i="36"/>
  <c r="AD22" i="36"/>
  <c r="J22" i="36" s="1"/>
  <c r="I22" i="36" s="1"/>
  <c r="AB22" i="36"/>
  <c r="Y22" i="36"/>
  <c r="X22" i="36"/>
  <c r="P22" i="36"/>
  <c r="O22" i="36"/>
  <c r="Q22" i="36" s="1"/>
  <c r="M22" i="36"/>
  <c r="H22" i="36"/>
  <c r="C22" i="36"/>
  <c r="AB21" i="36"/>
  <c r="AD21" i="36" s="1"/>
  <c r="J21" i="36" s="1"/>
  <c r="Y21" i="36"/>
  <c r="X21" i="36"/>
  <c r="P21" i="36"/>
  <c r="O21" i="36"/>
  <c r="M21" i="36"/>
  <c r="H21" i="36"/>
  <c r="C21" i="36"/>
  <c r="AB20" i="36"/>
  <c r="AD20" i="36" s="1"/>
  <c r="J20" i="36" s="1"/>
  <c r="Y20" i="36"/>
  <c r="X20" i="36"/>
  <c r="P20" i="36"/>
  <c r="O20" i="36"/>
  <c r="Q20" i="36" s="1"/>
  <c r="M20" i="36"/>
  <c r="H20" i="36"/>
  <c r="C20" i="36"/>
  <c r="AB19" i="36"/>
  <c r="AD19" i="36" s="1"/>
  <c r="J19" i="36" s="1"/>
  <c r="I19" i="36" s="1"/>
  <c r="Y19" i="36"/>
  <c r="X19" i="36"/>
  <c r="P19" i="36"/>
  <c r="O19" i="36"/>
  <c r="M19" i="36"/>
  <c r="H19" i="36"/>
  <c r="C19" i="36"/>
  <c r="AB18" i="36"/>
  <c r="AD18" i="36" s="1"/>
  <c r="J18" i="36" s="1"/>
  <c r="Y18" i="36"/>
  <c r="X18" i="36"/>
  <c r="P18" i="36"/>
  <c r="Q18" i="36" s="1"/>
  <c r="O18" i="36"/>
  <c r="M18" i="36"/>
  <c r="H18" i="36"/>
  <c r="C18" i="36"/>
  <c r="AB17" i="36"/>
  <c r="AD17" i="36" s="1"/>
  <c r="J17" i="36" s="1"/>
  <c r="Y17" i="36"/>
  <c r="X17" i="36"/>
  <c r="P17" i="36"/>
  <c r="O17" i="36"/>
  <c r="Q17" i="36" s="1"/>
  <c r="M17" i="36"/>
  <c r="H17" i="36"/>
  <c r="C17" i="36"/>
  <c r="AB16" i="36"/>
  <c r="AD16" i="36" s="1"/>
  <c r="J16" i="36" s="1"/>
  <c r="K16" i="36" s="1"/>
  <c r="Y16" i="36"/>
  <c r="X16" i="36"/>
  <c r="P16" i="36"/>
  <c r="O16" i="36"/>
  <c r="M16" i="36"/>
  <c r="H16" i="36"/>
  <c r="C16" i="36"/>
  <c r="AD15" i="36"/>
  <c r="J15" i="36" s="1"/>
  <c r="AB15" i="36"/>
  <c r="Y15" i="36"/>
  <c r="X15" i="36"/>
  <c r="P15" i="36"/>
  <c r="O15" i="36"/>
  <c r="M15" i="36"/>
  <c r="H15" i="36"/>
  <c r="C15" i="36"/>
  <c r="AB14" i="36"/>
  <c r="AD14" i="36" s="1"/>
  <c r="J14" i="36" s="1"/>
  <c r="Y14" i="36"/>
  <c r="X14" i="36"/>
  <c r="P14" i="36"/>
  <c r="O14" i="36"/>
  <c r="Q14" i="36" s="1"/>
  <c r="M14" i="36"/>
  <c r="H14" i="36"/>
  <c r="C14" i="36"/>
  <c r="AB13" i="36"/>
  <c r="AD13" i="36" s="1"/>
  <c r="J13" i="36" s="1"/>
  <c r="Y13" i="36"/>
  <c r="X13" i="36"/>
  <c r="P13" i="36"/>
  <c r="Q13" i="36" s="1"/>
  <c r="O13" i="36"/>
  <c r="M13" i="36"/>
  <c r="H13" i="36"/>
  <c r="C13" i="36"/>
  <c r="AB12" i="36"/>
  <c r="AD12" i="36" s="1"/>
  <c r="J12" i="36" s="1"/>
  <c r="Y12" i="36"/>
  <c r="X12" i="36"/>
  <c r="P12" i="36"/>
  <c r="O12" i="36"/>
  <c r="M12" i="36"/>
  <c r="H12" i="36"/>
  <c r="C12" i="36"/>
  <c r="AD11" i="36"/>
  <c r="J11" i="36" s="1"/>
  <c r="AB11" i="36"/>
  <c r="Y11" i="36"/>
  <c r="X11" i="36"/>
  <c r="P11" i="36"/>
  <c r="O11" i="36"/>
  <c r="M11" i="36"/>
  <c r="H11" i="36"/>
  <c r="C11" i="36"/>
  <c r="AB10" i="36"/>
  <c r="AD10" i="36" s="1"/>
  <c r="J10" i="36" s="1"/>
  <c r="Y10" i="36"/>
  <c r="X10" i="36"/>
  <c r="P10" i="36"/>
  <c r="O10" i="36"/>
  <c r="Q10" i="36" s="1"/>
  <c r="M10" i="36"/>
  <c r="H10" i="36"/>
  <c r="C10" i="36"/>
  <c r="AD9" i="36"/>
  <c r="J9" i="36" s="1"/>
  <c r="AB9" i="36"/>
  <c r="Y9" i="36"/>
  <c r="X9" i="36"/>
  <c r="P9" i="36"/>
  <c r="O9" i="36"/>
  <c r="M9" i="36"/>
  <c r="H9" i="36"/>
  <c r="C9" i="36"/>
  <c r="AB8" i="36"/>
  <c r="AD8" i="36" s="1"/>
  <c r="J8" i="36" s="1"/>
  <c r="Y8" i="36"/>
  <c r="X8" i="36"/>
  <c r="P8" i="36"/>
  <c r="Q8" i="36" s="1"/>
  <c r="O8" i="36"/>
  <c r="M8" i="36"/>
  <c r="H8" i="36"/>
  <c r="C8" i="36"/>
  <c r="AB7" i="36"/>
  <c r="AD7" i="36" s="1"/>
  <c r="J7" i="36" s="1"/>
  <c r="Y7" i="36"/>
  <c r="X7" i="36"/>
  <c r="Q7" i="36"/>
  <c r="P7" i="36"/>
  <c r="O7" i="36"/>
  <c r="M7" i="36"/>
  <c r="H7" i="36"/>
  <c r="C7" i="36"/>
  <c r="AB6" i="36"/>
  <c r="AD6" i="36" s="1"/>
  <c r="J6" i="36" s="1"/>
  <c r="Y6" i="36"/>
  <c r="X6" i="36"/>
  <c r="Q6" i="36"/>
  <c r="P6" i="36"/>
  <c r="O6" i="36"/>
  <c r="M6" i="36"/>
  <c r="H6" i="36"/>
  <c r="C6" i="36"/>
  <c r="AB5" i="36"/>
  <c r="AD5" i="36" s="1"/>
  <c r="J5" i="36" s="1"/>
  <c r="Y5" i="36"/>
  <c r="X5" i="36"/>
  <c r="P5" i="36"/>
  <c r="O5" i="36"/>
  <c r="Q5" i="36" s="1"/>
  <c r="M5" i="36"/>
  <c r="H5" i="36"/>
  <c r="C5" i="36"/>
  <c r="AB4" i="36"/>
  <c r="AD4" i="36" s="1"/>
  <c r="Y4" i="36"/>
  <c r="X4" i="36"/>
  <c r="P4" i="36"/>
  <c r="O4" i="36"/>
  <c r="Q4" i="36" s="1"/>
  <c r="M4" i="36"/>
  <c r="H4" i="36"/>
  <c r="C4" i="36"/>
  <c r="AG3" i="36"/>
  <c r="AF3" i="36"/>
  <c r="W3" i="36"/>
  <c r="X3" i="36" s="1"/>
  <c r="V3" i="36"/>
  <c r="U3" i="36"/>
  <c r="T3" i="36"/>
  <c r="O3" i="36"/>
  <c r="G3" i="36"/>
  <c r="F3" i="36"/>
  <c r="D3" i="36"/>
  <c r="A2" i="36"/>
  <c r="A1" i="36"/>
  <c r="AB31" i="35"/>
  <c r="AD31" i="35" s="1"/>
  <c r="J31" i="35" s="1"/>
  <c r="Y31" i="35"/>
  <c r="X31" i="35"/>
  <c r="P31" i="35"/>
  <c r="O31" i="35"/>
  <c r="Q31" i="35" s="1"/>
  <c r="M31" i="35"/>
  <c r="H31" i="35"/>
  <c r="C31" i="35"/>
  <c r="AB30" i="35"/>
  <c r="AD30" i="35" s="1"/>
  <c r="J30" i="35" s="1"/>
  <c r="Y30" i="35"/>
  <c r="X30" i="35"/>
  <c r="P30" i="35"/>
  <c r="O30" i="35"/>
  <c r="M30" i="35"/>
  <c r="H30" i="35"/>
  <c r="C30" i="35"/>
  <c r="AB29" i="35"/>
  <c r="AD29" i="35" s="1"/>
  <c r="J29" i="35" s="1"/>
  <c r="Y29" i="35"/>
  <c r="X29" i="35"/>
  <c r="P29" i="35"/>
  <c r="O29" i="35"/>
  <c r="M29" i="35"/>
  <c r="H29" i="35"/>
  <c r="C29" i="35"/>
  <c r="AB28" i="35"/>
  <c r="AD28" i="35" s="1"/>
  <c r="J28" i="35" s="1"/>
  <c r="Y28" i="35"/>
  <c r="X28" i="35"/>
  <c r="P28" i="35"/>
  <c r="Q28" i="35" s="1"/>
  <c r="O28" i="35"/>
  <c r="M28" i="35"/>
  <c r="H28" i="35"/>
  <c r="C28" i="35"/>
  <c r="AB27" i="35"/>
  <c r="AD27" i="35" s="1"/>
  <c r="J27" i="35" s="1"/>
  <c r="Y27" i="35"/>
  <c r="X27" i="35"/>
  <c r="P27" i="35"/>
  <c r="O27" i="35"/>
  <c r="Q27" i="35" s="1"/>
  <c r="M27" i="35"/>
  <c r="H27" i="35"/>
  <c r="C27" i="35"/>
  <c r="AB26" i="35"/>
  <c r="AD26" i="35" s="1"/>
  <c r="J26" i="35" s="1"/>
  <c r="K26" i="35" s="1"/>
  <c r="Y26" i="35"/>
  <c r="X26" i="35"/>
  <c r="P26" i="35"/>
  <c r="O26" i="35"/>
  <c r="Q26" i="35" s="1"/>
  <c r="M26" i="35"/>
  <c r="H26" i="35"/>
  <c r="C26" i="35"/>
  <c r="AB25" i="35"/>
  <c r="AD25" i="35" s="1"/>
  <c r="J25" i="35" s="1"/>
  <c r="Y25" i="35"/>
  <c r="X25" i="35"/>
  <c r="P25" i="35"/>
  <c r="O25" i="35"/>
  <c r="M25" i="35"/>
  <c r="H25" i="35"/>
  <c r="C25" i="35"/>
  <c r="AD24" i="35"/>
  <c r="J24" i="35" s="1"/>
  <c r="I24" i="35" s="1"/>
  <c r="AB24" i="35"/>
  <c r="Y24" i="35"/>
  <c r="X24" i="35"/>
  <c r="Q24" i="35"/>
  <c r="P24" i="35"/>
  <c r="O24" i="35"/>
  <c r="M24" i="35"/>
  <c r="K24" i="35"/>
  <c r="H24" i="35"/>
  <c r="C24" i="35"/>
  <c r="AB23" i="35"/>
  <c r="AD23" i="35" s="1"/>
  <c r="J23" i="35" s="1"/>
  <c r="Y23" i="35"/>
  <c r="X23" i="35"/>
  <c r="P23" i="35"/>
  <c r="O23" i="35"/>
  <c r="M23" i="35"/>
  <c r="H23" i="35"/>
  <c r="C23" i="35"/>
  <c r="AB22" i="35"/>
  <c r="AD22" i="35" s="1"/>
  <c r="J22" i="35" s="1"/>
  <c r="Y22" i="35"/>
  <c r="X22" i="35"/>
  <c r="P22" i="35"/>
  <c r="O22" i="35"/>
  <c r="M22" i="35"/>
  <c r="H22" i="35"/>
  <c r="C22" i="35"/>
  <c r="AB21" i="35"/>
  <c r="AD21" i="35" s="1"/>
  <c r="J21" i="35" s="1"/>
  <c r="Y21" i="35"/>
  <c r="X21" i="35"/>
  <c r="P21" i="35"/>
  <c r="O21" i="35"/>
  <c r="M21" i="35"/>
  <c r="H21" i="35"/>
  <c r="C21" i="35"/>
  <c r="AB20" i="35"/>
  <c r="AD20" i="35" s="1"/>
  <c r="J20" i="35" s="1"/>
  <c r="Y20" i="35"/>
  <c r="X20" i="35"/>
  <c r="P20" i="35"/>
  <c r="O20" i="35"/>
  <c r="Q20" i="35" s="1"/>
  <c r="M20" i="35"/>
  <c r="H20" i="35"/>
  <c r="C20" i="35"/>
  <c r="AB19" i="35"/>
  <c r="AD19" i="35" s="1"/>
  <c r="J19" i="35" s="1"/>
  <c r="Y19" i="35"/>
  <c r="X19" i="35"/>
  <c r="P19" i="35"/>
  <c r="O19" i="35"/>
  <c r="Q19" i="35" s="1"/>
  <c r="M19" i="35"/>
  <c r="H19" i="35"/>
  <c r="C19" i="35"/>
  <c r="AB18" i="35"/>
  <c r="AD18" i="35" s="1"/>
  <c r="J18" i="35" s="1"/>
  <c r="Y18" i="35"/>
  <c r="X18" i="35"/>
  <c r="P18" i="35"/>
  <c r="O18" i="35"/>
  <c r="Q18" i="35" s="1"/>
  <c r="M18" i="35"/>
  <c r="H18" i="35"/>
  <c r="C18" i="35"/>
  <c r="AB17" i="35"/>
  <c r="AD17" i="35" s="1"/>
  <c r="J17" i="35" s="1"/>
  <c r="Y17" i="35"/>
  <c r="X17" i="35"/>
  <c r="P17" i="35"/>
  <c r="O17" i="35"/>
  <c r="M17" i="35"/>
  <c r="H17" i="35"/>
  <c r="C17" i="35"/>
  <c r="AB16" i="35"/>
  <c r="AD16" i="35" s="1"/>
  <c r="J16" i="35" s="1"/>
  <c r="Y16" i="35"/>
  <c r="X16" i="35"/>
  <c r="P16" i="35"/>
  <c r="Q16" i="35" s="1"/>
  <c r="O16" i="35"/>
  <c r="M16" i="35"/>
  <c r="H16" i="35"/>
  <c r="C16" i="35"/>
  <c r="AD15" i="35"/>
  <c r="J15" i="35" s="1"/>
  <c r="K15" i="35" s="1"/>
  <c r="AB15" i="35"/>
  <c r="Y15" i="35"/>
  <c r="X15" i="35"/>
  <c r="Q15" i="35"/>
  <c r="P15" i="35"/>
  <c r="O15" i="35"/>
  <c r="M15" i="35"/>
  <c r="I15" i="35"/>
  <c r="H15" i="35"/>
  <c r="C15" i="35"/>
  <c r="AB14" i="35"/>
  <c r="AD14" i="35" s="1"/>
  <c r="J14" i="35" s="1"/>
  <c r="Y14" i="35"/>
  <c r="X14" i="35"/>
  <c r="P14" i="35"/>
  <c r="O14" i="35"/>
  <c r="M14" i="35"/>
  <c r="H14" i="35"/>
  <c r="C14" i="35"/>
  <c r="AB13" i="35"/>
  <c r="AD13" i="35" s="1"/>
  <c r="J13" i="35" s="1"/>
  <c r="Y13" i="35"/>
  <c r="X13" i="35"/>
  <c r="P13" i="35"/>
  <c r="O13" i="35"/>
  <c r="Q13" i="35" s="1"/>
  <c r="M13" i="35"/>
  <c r="H13" i="35"/>
  <c r="C13" i="35"/>
  <c r="AB12" i="35"/>
  <c r="AD12" i="35" s="1"/>
  <c r="J12" i="35" s="1"/>
  <c r="Y12" i="35"/>
  <c r="X12" i="35"/>
  <c r="P12" i="35"/>
  <c r="Q12" i="35" s="1"/>
  <c r="O12" i="35"/>
  <c r="M12" i="35"/>
  <c r="H12" i="35"/>
  <c r="C12" i="35"/>
  <c r="AB11" i="35"/>
  <c r="AD11" i="35" s="1"/>
  <c r="J11" i="35" s="1"/>
  <c r="Y11" i="35"/>
  <c r="X11" i="35"/>
  <c r="P11" i="35"/>
  <c r="O11" i="35"/>
  <c r="Q11" i="35" s="1"/>
  <c r="M11" i="35"/>
  <c r="H11" i="35"/>
  <c r="C11" i="35"/>
  <c r="AB10" i="35"/>
  <c r="AD10" i="35" s="1"/>
  <c r="J10" i="35" s="1"/>
  <c r="Y10" i="35"/>
  <c r="X10" i="35"/>
  <c r="P10" i="35"/>
  <c r="O10" i="35"/>
  <c r="Q10" i="35" s="1"/>
  <c r="M10" i="35"/>
  <c r="H10" i="35"/>
  <c r="C10" i="35"/>
  <c r="AB9" i="35"/>
  <c r="AD9" i="35" s="1"/>
  <c r="J9" i="35" s="1"/>
  <c r="Y9" i="35"/>
  <c r="X9" i="35"/>
  <c r="P9" i="35"/>
  <c r="Q9" i="35" s="1"/>
  <c r="O9" i="35"/>
  <c r="M9" i="35"/>
  <c r="H9" i="35"/>
  <c r="C9" i="35"/>
  <c r="AB8" i="35"/>
  <c r="AD8" i="35" s="1"/>
  <c r="J8" i="35" s="1"/>
  <c r="Y8" i="35"/>
  <c r="X8" i="35"/>
  <c r="P8" i="35"/>
  <c r="O8" i="35"/>
  <c r="Q8" i="35" s="1"/>
  <c r="M8" i="35"/>
  <c r="H8" i="35"/>
  <c r="C8" i="35"/>
  <c r="AD7" i="35"/>
  <c r="J7" i="35" s="1"/>
  <c r="K7" i="35" s="1"/>
  <c r="AB7" i="35"/>
  <c r="Y7" i="35"/>
  <c r="X7" i="35"/>
  <c r="Q7" i="35"/>
  <c r="P7" i="35"/>
  <c r="O7" i="35"/>
  <c r="M7" i="35"/>
  <c r="I7" i="35"/>
  <c r="H7" i="35"/>
  <c r="C7" i="35"/>
  <c r="AB6" i="35"/>
  <c r="AD6" i="35" s="1"/>
  <c r="J6" i="35" s="1"/>
  <c r="Y6" i="35"/>
  <c r="X6" i="35"/>
  <c r="P6" i="35"/>
  <c r="O6" i="35"/>
  <c r="M6" i="35"/>
  <c r="H6" i="35"/>
  <c r="C6" i="35"/>
  <c r="AB5" i="35"/>
  <c r="AD5" i="35" s="1"/>
  <c r="J5" i="35" s="1"/>
  <c r="Y5" i="35"/>
  <c r="X5" i="35"/>
  <c r="P5" i="35"/>
  <c r="O5" i="35"/>
  <c r="Q5" i="35" s="1"/>
  <c r="M5" i="35"/>
  <c r="H5" i="35"/>
  <c r="C5" i="35"/>
  <c r="AB4" i="35"/>
  <c r="AD4" i="35" s="1"/>
  <c r="Y4" i="35"/>
  <c r="X4" i="35"/>
  <c r="P4" i="35"/>
  <c r="O4" i="35"/>
  <c r="Q4" i="35" s="1"/>
  <c r="M4" i="35"/>
  <c r="H4" i="35"/>
  <c r="C4" i="35"/>
  <c r="AG3" i="35"/>
  <c r="AF3" i="35"/>
  <c r="W3" i="35"/>
  <c r="V3" i="35"/>
  <c r="U3" i="35"/>
  <c r="T3" i="35"/>
  <c r="O3" i="35"/>
  <c r="G3" i="35"/>
  <c r="F3" i="35"/>
  <c r="D3" i="35"/>
  <c r="A2" i="35"/>
  <c r="A1" i="35"/>
  <c r="AB31" i="34"/>
  <c r="AD31" i="34" s="1"/>
  <c r="J31" i="34" s="1"/>
  <c r="Y31" i="34"/>
  <c r="X31" i="34"/>
  <c r="P31" i="34"/>
  <c r="O31" i="34"/>
  <c r="Q31" i="34" s="1"/>
  <c r="M31" i="34"/>
  <c r="H31" i="34"/>
  <c r="C31" i="34"/>
  <c r="AD30" i="34"/>
  <c r="J30" i="34" s="1"/>
  <c r="AB30" i="34"/>
  <c r="Y30" i="34"/>
  <c r="X30" i="34"/>
  <c r="P30" i="34"/>
  <c r="O30" i="34"/>
  <c r="Q30" i="34" s="1"/>
  <c r="M30" i="34"/>
  <c r="H30" i="34"/>
  <c r="C30" i="34"/>
  <c r="AB29" i="34"/>
  <c r="AD29" i="34" s="1"/>
  <c r="J29" i="34" s="1"/>
  <c r="Y29" i="34"/>
  <c r="X29" i="34"/>
  <c r="P29" i="34"/>
  <c r="O29" i="34"/>
  <c r="Q29" i="34" s="1"/>
  <c r="M29" i="34"/>
  <c r="H29" i="34"/>
  <c r="C29" i="34"/>
  <c r="AB28" i="34"/>
  <c r="AD28" i="34" s="1"/>
  <c r="J28" i="34" s="1"/>
  <c r="Y28" i="34"/>
  <c r="X28" i="34"/>
  <c r="P28" i="34"/>
  <c r="O28" i="34"/>
  <c r="Q28" i="34" s="1"/>
  <c r="M28" i="34"/>
  <c r="H28" i="34"/>
  <c r="C28" i="34"/>
  <c r="AB27" i="34"/>
  <c r="AD27" i="34" s="1"/>
  <c r="J27" i="34" s="1"/>
  <c r="Y27" i="34"/>
  <c r="X27" i="34"/>
  <c r="Q27" i="34"/>
  <c r="P27" i="34"/>
  <c r="O27" i="34"/>
  <c r="M27" i="34"/>
  <c r="H27" i="34"/>
  <c r="C27" i="34"/>
  <c r="AD26" i="34"/>
  <c r="J26" i="34" s="1"/>
  <c r="I26" i="34" s="1"/>
  <c r="AB26" i="34"/>
  <c r="Y26" i="34"/>
  <c r="X26" i="34"/>
  <c r="P26" i="34"/>
  <c r="O26" i="34"/>
  <c r="Q26" i="34" s="1"/>
  <c r="M26" i="34"/>
  <c r="K26" i="34"/>
  <c r="H26" i="34"/>
  <c r="C26" i="34"/>
  <c r="AD25" i="34"/>
  <c r="J25" i="34" s="1"/>
  <c r="K25" i="34" s="1"/>
  <c r="AB25" i="34"/>
  <c r="Y25" i="34"/>
  <c r="X25" i="34"/>
  <c r="P25" i="34"/>
  <c r="O25" i="34"/>
  <c r="Q25" i="34" s="1"/>
  <c r="M25" i="34"/>
  <c r="I25" i="34"/>
  <c r="H25" i="34"/>
  <c r="C25" i="34"/>
  <c r="AB24" i="34"/>
  <c r="AD24" i="34" s="1"/>
  <c r="J24" i="34" s="1"/>
  <c r="Y24" i="34"/>
  <c r="X24" i="34"/>
  <c r="P24" i="34"/>
  <c r="O24" i="34"/>
  <c r="Q24" i="34" s="1"/>
  <c r="M24" i="34"/>
  <c r="H24" i="34"/>
  <c r="C24" i="34"/>
  <c r="AD23" i="34"/>
  <c r="J23" i="34" s="1"/>
  <c r="I23" i="34" s="1"/>
  <c r="AB23" i="34"/>
  <c r="Y23" i="34"/>
  <c r="X23" i="34"/>
  <c r="P23" i="34"/>
  <c r="O23" i="34"/>
  <c r="M23" i="34"/>
  <c r="H23" i="34"/>
  <c r="C23" i="34"/>
  <c r="AD22" i="34"/>
  <c r="J22" i="34" s="1"/>
  <c r="AB22" i="34"/>
  <c r="Y22" i="34"/>
  <c r="X22" i="34"/>
  <c r="P22" i="34"/>
  <c r="O22" i="34"/>
  <c r="Q22" i="34" s="1"/>
  <c r="M22" i="34"/>
  <c r="H22" i="34"/>
  <c r="C22" i="34"/>
  <c r="AD21" i="34"/>
  <c r="J21" i="34" s="1"/>
  <c r="AB21" i="34"/>
  <c r="Y21" i="34"/>
  <c r="X21" i="34"/>
  <c r="P21" i="34"/>
  <c r="O21" i="34"/>
  <c r="M21" i="34"/>
  <c r="H21" i="34"/>
  <c r="C21" i="34"/>
  <c r="AB20" i="34"/>
  <c r="AD20" i="34" s="1"/>
  <c r="Y20" i="34"/>
  <c r="X20" i="34"/>
  <c r="P20" i="34"/>
  <c r="O20" i="34"/>
  <c r="M20" i="34"/>
  <c r="J20" i="34"/>
  <c r="K20" i="34" s="1"/>
  <c r="I20" i="34"/>
  <c r="H20" i="34"/>
  <c r="C20" i="34"/>
  <c r="AB19" i="34"/>
  <c r="AD19" i="34" s="1"/>
  <c r="J19" i="34" s="1"/>
  <c r="Y19" i="34"/>
  <c r="X19" i="34"/>
  <c r="P19" i="34"/>
  <c r="Q19" i="34" s="1"/>
  <c r="O19" i="34"/>
  <c r="M19" i="34"/>
  <c r="H19" i="34"/>
  <c r="C19" i="34"/>
  <c r="AB18" i="34"/>
  <c r="AD18" i="34" s="1"/>
  <c r="J18" i="34" s="1"/>
  <c r="Y18" i="34"/>
  <c r="X18" i="34"/>
  <c r="P18" i="34"/>
  <c r="Q18" i="34" s="1"/>
  <c r="O18" i="34"/>
  <c r="M18" i="34"/>
  <c r="H18" i="34"/>
  <c r="C18" i="34"/>
  <c r="AD17" i="34"/>
  <c r="J17" i="34" s="1"/>
  <c r="K17" i="34" s="1"/>
  <c r="AB17" i="34"/>
  <c r="Y17" i="34"/>
  <c r="X17" i="34"/>
  <c r="P17" i="34"/>
  <c r="O17" i="34"/>
  <c r="Q17" i="34" s="1"/>
  <c r="M17" i="34"/>
  <c r="I17" i="34"/>
  <c r="H17" i="34"/>
  <c r="C17" i="34"/>
  <c r="AB16" i="34"/>
  <c r="AD16" i="34" s="1"/>
  <c r="J16" i="34" s="1"/>
  <c r="K16" i="34" s="1"/>
  <c r="Y16" i="34"/>
  <c r="X16" i="34"/>
  <c r="P16" i="34"/>
  <c r="O16" i="34"/>
  <c r="M16" i="34"/>
  <c r="I16" i="34"/>
  <c r="H16" i="34"/>
  <c r="C16" i="34"/>
  <c r="AB15" i="34"/>
  <c r="AD15" i="34" s="1"/>
  <c r="J15" i="34" s="1"/>
  <c r="I15" i="34" s="1"/>
  <c r="Y15" i="34"/>
  <c r="X15" i="34"/>
  <c r="P15" i="34"/>
  <c r="O15" i="34"/>
  <c r="M15" i="34"/>
  <c r="H15" i="34"/>
  <c r="C15" i="34"/>
  <c r="AD14" i="34"/>
  <c r="J14" i="34" s="1"/>
  <c r="I14" i="34" s="1"/>
  <c r="AB14" i="34"/>
  <c r="Y14" i="34"/>
  <c r="X14" i="34"/>
  <c r="Q14" i="34"/>
  <c r="P14" i="34"/>
  <c r="O14" i="34"/>
  <c r="M14" i="34"/>
  <c r="K14" i="34"/>
  <c r="H14" i="34"/>
  <c r="C14" i="34"/>
  <c r="AB13" i="34"/>
  <c r="AD13" i="34" s="1"/>
  <c r="J13" i="34" s="1"/>
  <c r="Y13" i="34"/>
  <c r="X13" i="34"/>
  <c r="P13" i="34"/>
  <c r="O13" i="34"/>
  <c r="Q13" i="34" s="1"/>
  <c r="M13" i="34"/>
  <c r="H13" i="34"/>
  <c r="C13" i="34"/>
  <c r="AB12" i="34"/>
  <c r="AD12" i="34" s="1"/>
  <c r="Y12" i="34"/>
  <c r="X12" i="34"/>
  <c r="P12" i="34"/>
  <c r="O12" i="34"/>
  <c r="Q12" i="34" s="1"/>
  <c r="M12" i="34"/>
  <c r="J12" i="34"/>
  <c r="H12" i="34"/>
  <c r="C12" i="34"/>
  <c r="AB11" i="34"/>
  <c r="AD11" i="34" s="1"/>
  <c r="Y11" i="34"/>
  <c r="X11" i="34"/>
  <c r="P11" i="34"/>
  <c r="Q11" i="34" s="1"/>
  <c r="O11" i="34"/>
  <c r="M11" i="34"/>
  <c r="J11" i="34"/>
  <c r="H11" i="34"/>
  <c r="C11" i="34"/>
  <c r="AB10" i="34"/>
  <c r="AD10" i="34" s="1"/>
  <c r="J10" i="34" s="1"/>
  <c r="Y10" i="34"/>
  <c r="X10" i="34"/>
  <c r="Q10" i="34"/>
  <c r="P10" i="34"/>
  <c r="O10" i="34"/>
  <c r="M10" i="34"/>
  <c r="H10" i="34"/>
  <c r="C10" i="34"/>
  <c r="AB9" i="34"/>
  <c r="AD9" i="34" s="1"/>
  <c r="J9" i="34" s="1"/>
  <c r="Y9" i="34"/>
  <c r="X9" i="34"/>
  <c r="P9" i="34"/>
  <c r="O9" i="34"/>
  <c r="Q9" i="34" s="1"/>
  <c r="M9" i="34"/>
  <c r="H9" i="34"/>
  <c r="C9" i="34"/>
  <c r="AB8" i="34"/>
  <c r="AD8" i="34" s="1"/>
  <c r="J8" i="34" s="1"/>
  <c r="K8" i="34" s="1"/>
  <c r="Y8" i="34"/>
  <c r="X8" i="34"/>
  <c r="P8" i="34"/>
  <c r="O8" i="34"/>
  <c r="Q8" i="34" s="1"/>
  <c r="M8" i="34"/>
  <c r="H8" i="34"/>
  <c r="C8" i="34"/>
  <c r="AB7" i="34"/>
  <c r="AD7" i="34" s="1"/>
  <c r="J7" i="34" s="1"/>
  <c r="Y7" i="34"/>
  <c r="X7" i="34"/>
  <c r="P7" i="34"/>
  <c r="O7" i="34"/>
  <c r="Q7" i="34" s="1"/>
  <c r="M7" i="34"/>
  <c r="H7" i="34"/>
  <c r="C7" i="34"/>
  <c r="AD6" i="34"/>
  <c r="J6" i="34" s="1"/>
  <c r="I6" i="34" s="1"/>
  <c r="AB6" i="34"/>
  <c r="Y6" i="34"/>
  <c r="X6" i="34"/>
  <c r="Q6" i="34"/>
  <c r="P6" i="34"/>
  <c r="O6" i="34"/>
  <c r="M6" i="34"/>
  <c r="K6" i="34"/>
  <c r="H6" i="34"/>
  <c r="C6" i="34"/>
  <c r="AB5" i="34"/>
  <c r="AD5" i="34" s="1"/>
  <c r="J5" i="34" s="1"/>
  <c r="Y5" i="34"/>
  <c r="X5" i="34"/>
  <c r="P5" i="34"/>
  <c r="O5" i="34"/>
  <c r="Q5" i="34" s="1"/>
  <c r="M5" i="34"/>
  <c r="H5" i="34"/>
  <c r="C5" i="34"/>
  <c r="AB4" i="34"/>
  <c r="AD4" i="34" s="1"/>
  <c r="Y4" i="34"/>
  <c r="X4" i="34"/>
  <c r="P4" i="34"/>
  <c r="O4" i="34"/>
  <c r="Q4" i="34" s="1"/>
  <c r="M4" i="34"/>
  <c r="H4" i="34"/>
  <c r="C4" i="34"/>
  <c r="AG3" i="34"/>
  <c r="AF3" i="34"/>
  <c r="W3" i="34"/>
  <c r="X3" i="34" s="1"/>
  <c r="V3" i="34"/>
  <c r="U3" i="34"/>
  <c r="T3" i="34"/>
  <c r="O3" i="34"/>
  <c r="G3" i="34"/>
  <c r="F3" i="34"/>
  <c r="D3" i="34"/>
  <c r="A2" i="34"/>
  <c r="A1" i="34"/>
  <c r="AB31" i="33"/>
  <c r="AD31" i="33" s="1"/>
  <c r="J31" i="33" s="1"/>
  <c r="Y31" i="33"/>
  <c r="X31" i="33"/>
  <c r="P31" i="33"/>
  <c r="O31" i="33"/>
  <c r="M31" i="33"/>
  <c r="H31" i="33"/>
  <c r="C31" i="33"/>
  <c r="AB30" i="33"/>
  <c r="AD30" i="33" s="1"/>
  <c r="J30" i="33" s="1"/>
  <c r="Y30" i="33"/>
  <c r="X30" i="33"/>
  <c r="P30" i="33"/>
  <c r="O30" i="33"/>
  <c r="M30" i="33"/>
  <c r="H30" i="33"/>
  <c r="C30" i="33"/>
  <c r="AB29" i="33"/>
  <c r="AD29" i="33" s="1"/>
  <c r="J29" i="33" s="1"/>
  <c r="Y29" i="33"/>
  <c r="X29" i="33"/>
  <c r="P29" i="33"/>
  <c r="Q29" i="33" s="1"/>
  <c r="O29" i="33"/>
  <c r="M29" i="33"/>
  <c r="H29" i="33"/>
  <c r="C29" i="33"/>
  <c r="AB28" i="33"/>
  <c r="AD28" i="33" s="1"/>
  <c r="J28" i="33" s="1"/>
  <c r="Y28" i="33"/>
  <c r="X28" i="33"/>
  <c r="P28" i="33"/>
  <c r="Q28" i="33" s="1"/>
  <c r="O28" i="33"/>
  <c r="M28" i="33"/>
  <c r="H28" i="33"/>
  <c r="C28" i="33"/>
  <c r="AD27" i="33"/>
  <c r="J27" i="33" s="1"/>
  <c r="K27" i="33" s="1"/>
  <c r="AB27" i="33"/>
  <c r="Y27" i="33"/>
  <c r="X27" i="33"/>
  <c r="P27" i="33"/>
  <c r="O27" i="33"/>
  <c r="Q27" i="33" s="1"/>
  <c r="M27" i="33"/>
  <c r="I27" i="33"/>
  <c r="H27" i="33"/>
  <c r="C27" i="33"/>
  <c r="AB26" i="33"/>
  <c r="AD26" i="33" s="1"/>
  <c r="J26" i="33" s="1"/>
  <c r="K26" i="33" s="1"/>
  <c r="Y26" i="33"/>
  <c r="X26" i="33"/>
  <c r="P26" i="33"/>
  <c r="O26" i="33"/>
  <c r="M26" i="33"/>
  <c r="I26" i="33"/>
  <c r="H26" i="33"/>
  <c r="C26" i="33"/>
  <c r="AB25" i="33"/>
  <c r="AD25" i="33" s="1"/>
  <c r="J25" i="33" s="1"/>
  <c r="I25" i="33" s="1"/>
  <c r="Y25" i="33"/>
  <c r="X25" i="33"/>
  <c r="P25" i="33"/>
  <c r="O25" i="33"/>
  <c r="M25" i="33"/>
  <c r="H25" i="33"/>
  <c r="C25" i="33"/>
  <c r="AD24" i="33"/>
  <c r="J24" i="33" s="1"/>
  <c r="I24" i="33" s="1"/>
  <c r="AB24" i="33"/>
  <c r="Y24" i="33"/>
  <c r="X24" i="33"/>
  <c r="Q24" i="33"/>
  <c r="P24" i="33"/>
  <c r="O24" i="33"/>
  <c r="M24" i="33"/>
  <c r="K24" i="33"/>
  <c r="H24" i="33"/>
  <c r="C24" i="33"/>
  <c r="AB23" i="33"/>
  <c r="AD23" i="33" s="1"/>
  <c r="J23" i="33" s="1"/>
  <c r="Y23" i="33"/>
  <c r="X23" i="33"/>
  <c r="P23" i="33"/>
  <c r="O23" i="33"/>
  <c r="Q23" i="33" s="1"/>
  <c r="M23" i="33"/>
  <c r="H23" i="33"/>
  <c r="C23" i="33"/>
  <c r="AB22" i="33"/>
  <c r="AD22" i="33" s="1"/>
  <c r="Y22" i="33"/>
  <c r="X22" i="33"/>
  <c r="P22" i="33"/>
  <c r="O22" i="33"/>
  <c r="Q22" i="33" s="1"/>
  <c r="M22" i="33"/>
  <c r="J22" i="33"/>
  <c r="H22" i="33"/>
  <c r="C22" i="33"/>
  <c r="AB21" i="33"/>
  <c r="AD21" i="33" s="1"/>
  <c r="Y21" i="33"/>
  <c r="X21" i="33"/>
  <c r="P21" i="33"/>
  <c r="Q21" i="33" s="1"/>
  <c r="O21" i="33"/>
  <c r="M21" i="33"/>
  <c r="J21" i="33"/>
  <c r="H21" i="33"/>
  <c r="C21" i="33"/>
  <c r="AB20" i="33"/>
  <c r="AD20" i="33" s="1"/>
  <c r="J20" i="33" s="1"/>
  <c r="Y20" i="33"/>
  <c r="X20" i="33"/>
  <c r="Q20" i="33"/>
  <c r="P20" i="33"/>
  <c r="O20" i="33"/>
  <c r="M20" i="33"/>
  <c r="H20" i="33"/>
  <c r="C20" i="33"/>
  <c r="AB19" i="33"/>
  <c r="AD19" i="33" s="1"/>
  <c r="J19" i="33" s="1"/>
  <c r="Y19" i="33"/>
  <c r="X19" i="33"/>
  <c r="P19" i="33"/>
  <c r="O19" i="33"/>
  <c r="Q19" i="33" s="1"/>
  <c r="M19" i="33"/>
  <c r="H19" i="33"/>
  <c r="C19" i="33"/>
  <c r="AB18" i="33"/>
  <c r="AD18" i="33" s="1"/>
  <c r="J18" i="33" s="1"/>
  <c r="K18" i="33" s="1"/>
  <c r="Y18" i="33"/>
  <c r="X18" i="33"/>
  <c r="P18" i="33"/>
  <c r="O18" i="33"/>
  <c r="Q18" i="33" s="1"/>
  <c r="M18" i="33"/>
  <c r="H18" i="33"/>
  <c r="C18" i="33"/>
  <c r="AB17" i="33"/>
  <c r="AD17" i="33" s="1"/>
  <c r="J17" i="33" s="1"/>
  <c r="Y17" i="33"/>
  <c r="X17" i="33"/>
  <c r="P17" i="33"/>
  <c r="O17" i="33"/>
  <c r="Q17" i="33" s="1"/>
  <c r="M17" i="33"/>
  <c r="H17" i="33"/>
  <c r="C17" i="33"/>
  <c r="AD16" i="33"/>
  <c r="J16" i="33" s="1"/>
  <c r="I16" i="33" s="1"/>
  <c r="AB16" i="33"/>
  <c r="Y16" i="33"/>
  <c r="X16" i="33"/>
  <c r="Q16" i="33"/>
  <c r="P16" i="33"/>
  <c r="O16" i="33"/>
  <c r="M16" i="33"/>
  <c r="K16" i="33"/>
  <c r="H16" i="33"/>
  <c r="C16" i="33"/>
  <c r="AB15" i="33"/>
  <c r="AD15" i="33" s="1"/>
  <c r="J15" i="33" s="1"/>
  <c r="Y15" i="33"/>
  <c r="X15" i="33"/>
  <c r="P15" i="33"/>
  <c r="O15" i="33"/>
  <c r="Q15" i="33" s="1"/>
  <c r="M15" i="33"/>
  <c r="H15" i="33"/>
  <c r="C15" i="33"/>
  <c r="AB14" i="33"/>
  <c r="AD14" i="33" s="1"/>
  <c r="J14" i="33" s="1"/>
  <c r="Y14" i="33"/>
  <c r="X14" i="33"/>
  <c r="P14" i="33"/>
  <c r="O14" i="33"/>
  <c r="Q14" i="33" s="1"/>
  <c r="M14" i="33"/>
  <c r="H14" i="33"/>
  <c r="C14" i="33"/>
  <c r="AB13" i="33"/>
  <c r="AD13" i="33" s="1"/>
  <c r="J13" i="33" s="1"/>
  <c r="Y13" i="33"/>
  <c r="X13" i="33"/>
  <c r="P13" i="33"/>
  <c r="O13" i="33"/>
  <c r="M13" i="33"/>
  <c r="H13" i="33"/>
  <c r="C13" i="33"/>
  <c r="AD12" i="33"/>
  <c r="J12" i="33" s="1"/>
  <c r="I12" i="33" s="1"/>
  <c r="AB12" i="33"/>
  <c r="Y12" i="33"/>
  <c r="X12" i="33"/>
  <c r="Q12" i="33"/>
  <c r="P12" i="33"/>
  <c r="O12" i="33"/>
  <c r="M12" i="33"/>
  <c r="K12" i="33"/>
  <c r="H12" i="33"/>
  <c r="C12" i="33"/>
  <c r="AB11" i="33"/>
  <c r="AD11" i="33" s="1"/>
  <c r="J11" i="33" s="1"/>
  <c r="Y11" i="33"/>
  <c r="X11" i="33"/>
  <c r="P11" i="33"/>
  <c r="Q11" i="33" s="1"/>
  <c r="O11" i="33"/>
  <c r="M11" i="33"/>
  <c r="H11" i="33"/>
  <c r="C11" i="33"/>
  <c r="AB10" i="33"/>
  <c r="AD10" i="33" s="1"/>
  <c r="J10" i="33" s="1"/>
  <c r="K10" i="33" s="1"/>
  <c r="Y10" i="33"/>
  <c r="X10" i="33"/>
  <c r="P10" i="33"/>
  <c r="O10" i="33"/>
  <c r="Q10" i="33" s="1"/>
  <c r="M10" i="33"/>
  <c r="H10" i="33"/>
  <c r="C10" i="33"/>
  <c r="AB9" i="33"/>
  <c r="AD9" i="33" s="1"/>
  <c r="J9" i="33" s="1"/>
  <c r="Y9" i="33"/>
  <c r="X9" i="33"/>
  <c r="P9" i="33"/>
  <c r="O9" i="33"/>
  <c r="M9" i="33"/>
  <c r="H9" i="33"/>
  <c r="C9" i="33"/>
  <c r="AB8" i="33"/>
  <c r="AD8" i="33" s="1"/>
  <c r="J8" i="33" s="1"/>
  <c r="Y8" i="33"/>
  <c r="X8" i="33"/>
  <c r="Q8" i="33"/>
  <c r="P8" i="33"/>
  <c r="O8" i="33"/>
  <c r="M8" i="33"/>
  <c r="H8" i="33"/>
  <c r="C8" i="33"/>
  <c r="AB7" i="33"/>
  <c r="AD7" i="33" s="1"/>
  <c r="J7" i="33" s="1"/>
  <c r="Y7" i="33"/>
  <c r="X7" i="33"/>
  <c r="P7" i="33"/>
  <c r="O7" i="33"/>
  <c r="M7" i="33"/>
  <c r="H7" i="33"/>
  <c r="C7" i="33"/>
  <c r="AB6" i="33"/>
  <c r="AD6" i="33" s="1"/>
  <c r="J6" i="33" s="1"/>
  <c r="Y6" i="33"/>
  <c r="X6" i="33"/>
  <c r="P6" i="33"/>
  <c r="O6" i="33"/>
  <c r="M6" i="33"/>
  <c r="H6" i="33"/>
  <c r="C6" i="33"/>
  <c r="AB5" i="33"/>
  <c r="AD5" i="33" s="1"/>
  <c r="J5" i="33" s="1"/>
  <c r="Y5" i="33"/>
  <c r="X5" i="33"/>
  <c r="P5" i="33"/>
  <c r="O5" i="33"/>
  <c r="Q5" i="33" s="1"/>
  <c r="M5" i="33"/>
  <c r="H5" i="33"/>
  <c r="C5" i="33"/>
  <c r="AB4" i="33"/>
  <c r="AD4" i="33" s="1"/>
  <c r="J4" i="33" s="1"/>
  <c r="Y4" i="33"/>
  <c r="X4" i="33"/>
  <c r="P4" i="33"/>
  <c r="O4" i="33"/>
  <c r="M4" i="33"/>
  <c r="H4" i="33"/>
  <c r="C4" i="33"/>
  <c r="AG3" i="33"/>
  <c r="AF3" i="33"/>
  <c r="W3" i="33"/>
  <c r="X3" i="33" s="1"/>
  <c r="V3" i="33"/>
  <c r="U3" i="33"/>
  <c r="T3" i="33"/>
  <c r="O3" i="33"/>
  <c r="G3" i="33"/>
  <c r="F3" i="33"/>
  <c r="D3" i="33"/>
  <c r="A2" i="33"/>
  <c r="A1" i="33"/>
  <c r="AD31" i="32"/>
  <c r="J31" i="32" s="1"/>
  <c r="AB31" i="32"/>
  <c r="Y31" i="32"/>
  <c r="X31" i="32"/>
  <c r="P31" i="32"/>
  <c r="O31" i="32"/>
  <c r="M31" i="32"/>
  <c r="H31" i="32"/>
  <c r="C31" i="32"/>
  <c r="AD30" i="32"/>
  <c r="J30" i="32" s="1"/>
  <c r="I30" i="32" s="1"/>
  <c r="AB30" i="32"/>
  <c r="Y30" i="32"/>
  <c r="X30" i="32"/>
  <c r="Q30" i="32"/>
  <c r="P30" i="32"/>
  <c r="O30" i="32"/>
  <c r="M30" i="32"/>
  <c r="K30" i="32"/>
  <c r="H30" i="32"/>
  <c r="C30" i="32"/>
  <c r="AB29" i="32"/>
  <c r="AD29" i="32" s="1"/>
  <c r="J29" i="32" s="1"/>
  <c r="Y29" i="32"/>
  <c r="X29" i="32"/>
  <c r="P29" i="32"/>
  <c r="O29" i="32"/>
  <c r="Q29" i="32" s="1"/>
  <c r="M29" i="32"/>
  <c r="H29" i="32"/>
  <c r="C29" i="32"/>
  <c r="AB28" i="32"/>
  <c r="AD28" i="32" s="1"/>
  <c r="J28" i="32" s="1"/>
  <c r="K28" i="32" s="1"/>
  <c r="Y28" i="32"/>
  <c r="X28" i="32"/>
  <c r="P28" i="32"/>
  <c r="O28" i="32"/>
  <c r="Q28" i="32" s="1"/>
  <c r="M28" i="32"/>
  <c r="H28" i="32"/>
  <c r="C28" i="32"/>
  <c r="AD27" i="32"/>
  <c r="AB27" i="32"/>
  <c r="Y27" i="32"/>
  <c r="X27" i="32"/>
  <c r="P27" i="32"/>
  <c r="O27" i="32"/>
  <c r="M27" i="32"/>
  <c r="J27" i="32"/>
  <c r="I27" i="32" s="1"/>
  <c r="H27" i="32"/>
  <c r="C27" i="32"/>
  <c r="AB26" i="32"/>
  <c r="AD26" i="32" s="1"/>
  <c r="J26" i="32" s="1"/>
  <c r="Y26" i="32"/>
  <c r="X26" i="32"/>
  <c r="P26" i="32"/>
  <c r="O26" i="32"/>
  <c r="Q26" i="32" s="1"/>
  <c r="M26" i="32"/>
  <c r="H26" i="32"/>
  <c r="C26" i="32"/>
  <c r="AD25" i="32"/>
  <c r="J25" i="32" s="1"/>
  <c r="AB25" i="32"/>
  <c r="Y25" i="32"/>
  <c r="X25" i="32"/>
  <c r="P25" i="32"/>
  <c r="O25" i="32"/>
  <c r="M25" i="32"/>
  <c r="H25" i="32"/>
  <c r="C25" i="32"/>
  <c r="AB24" i="32"/>
  <c r="AD24" i="32" s="1"/>
  <c r="J24" i="32" s="1"/>
  <c r="Y24" i="32"/>
  <c r="X24" i="32"/>
  <c r="P24" i="32"/>
  <c r="O24" i="32"/>
  <c r="M24" i="32"/>
  <c r="H24" i="32"/>
  <c r="C24" i="32"/>
  <c r="AB23" i="32"/>
  <c r="AD23" i="32" s="1"/>
  <c r="Y23" i="32"/>
  <c r="X23" i="32"/>
  <c r="Q23" i="32"/>
  <c r="P23" i="32"/>
  <c r="O23" i="32"/>
  <c r="M23" i="32"/>
  <c r="J23" i="32"/>
  <c r="H23" i="32"/>
  <c r="C23" i="32"/>
  <c r="AB22" i="32"/>
  <c r="AD22" i="32" s="1"/>
  <c r="J22" i="32" s="1"/>
  <c r="Y22" i="32"/>
  <c r="X22" i="32"/>
  <c r="P22" i="32"/>
  <c r="Q22" i="32" s="1"/>
  <c r="O22" i="32"/>
  <c r="M22" i="32"/>
  <c r="H22" i="32"/>
  <c r="C22" i="32"/>
  <c r="AD21" i="32"/>
  <c r="J21" i="32" s="1"/>
  <c r="K21" i="32" s="1"/>
  <c r="AB21" i="32"/>
  <c r="Y21" i="32"/>
  <c r="X21" i="32"/>
  <c r="P21" i="32"/>
  <c r="O21" i="32"/>
  <c r="Q21" i="32" s="1"/>
  <c r="M21" i="32"/>
  <c r="I21" i="32"/>
  <c r="H21" i="32"/>
  <c r="C21" i="32"/>
  <c r="AB20" i="32"/>
  <c r="AD20" i="32" s="1"/>
  <c r="J20" i="32" s="1"/>
  <c r="Y20" i="32"/>
  <c r="X20" i="32"/>
  <c r="P20" i="32"/>
  <c r="O20" i="32"/>
  <c r="Q20" i="32" s="1"/>
  <c r="M20" i="32"/>
  <c r="H20" i="32"/>
  <c r="C20" i="32"/>
  <c r="AB19" i="32"/>
  <c r="AD19" i="32" s="1"/>
  <c r="J19" i="32" s="1"/>
  <c r="Y19" i="32"/>
  <c r="X19" i="32"/>
  <c r="P19" i="32"/>
  <c r="O19" i="32"/>
  <c r="M19" i="32"/>
  <c r="H19" i="32"/>
  <c r="C19" i="32"/>
  <c r="AD18" i="32"/>
  <c r="J18" i="32" s="1"/>
  <c r="I18" i="32" s="1"/>
  <c r="AB18" i="32"/>
  <c r="Y18" i="32"/>
  <c r="X18" i="32"/>
  <c r="Q18" i="32"/>
  <c r="P18" i="32"/>
  <c r="O18" i="32"/>
  <c r="M18" i="32"/>
  <c r="K18" i="32"/>
  <c r="H18" i="32"/>
  <c r="C18" i="32"/>
  <c r="AB17" i="32"/>
  <c r="AD17" i="32" s="1"/>
  <c r="J17" i="32" s="1"/>
  <c r="Y17" i="32"/>
  <c r="X17" i="32"/>
  <c r="P17" i="32"/>
  <c r="O17" i="32"/>
  <c r="Q17" i="32" s="1"/>
  <c r="M17" i="32"/>
  <c r="H17" i="32"/>
  <c r="C17" i="32"/>
  <c r="AB16" i="32"/>
  <c r="AD16" i="32" s="1"/>
  <c r="J16" i="32" s="1"/>
  <c r="Y16" i="32"/>
  <c r="X16" i="32"/>
  <c r="P16" i="32"/>
  <c r="O16" i="32"/>
  <c r="Q16" i="32" s="1"/>
  <c r="M16" i="32"/>
  <c r="H16" i="32"/>
  <c r="C16" i="32"/>
  <c r="AB15" i="32"/>
  <c r="AD15" i="32" s="1"/>
  <c r="J15" i="32" s="1"/>
  <c r="Y15" i="32"/>
  <c r="X15" i="32"/>
  <c r="P15" i="32"/>
  <c r="O15" i="32"/>
  <c r="M15" i="32"/>
  <c r="H15" i="32"/>
  <c r="C15" i="32"/>
  <c r="AD14" i="32"/>
  <c r="J14" i="32" s="1"/>
  <c r="I14" i="32" s="1"/>
  <c r="AB14" i="32"/>
  <c r="Y14" i="32"/>
  <c r="X14" i="32"/>
  <c r="Q14" i="32"/>
  <c r="P14" i="32"/>
  <c r="O14" i="32"/>
  <c r="M14" i="32"/>
  <c r="K14" i="32"/>
  <c r="H14" i="32"/>
  <c r="C14" i="32"/>
  <c r="AB13" i="32"/>
  <c r="AD13" i="32" s="1"/>
  <c r="J13" i="32" s="1"/>
  <c r="Y13" i="32"/>
  <c r="X13" i="32"/>
  <c r="P13" i="32"/>
  <c r="O13" i="32"/>
  <c r="Q13" i="32" s="1"/>
  <c r="M13" i="32"/>
  <c r="H13" i="32"/>
  <c r="C13" i="32"/>
  <c r="AD12" i="32"/>
  <c r="J12" i="32" s="1"/>
  <c r="K12" i="32" s="1"/>
  <c r="AB12" i="32"/>
  <c r="Y12" i="32"/>
  <c r="X12" i="32"/>
  <c r="P12" i="32"/>
  <c r="O12" i="32"/>
  <c r="M12" i="32"/>
  <c r="H12" i="32"/>
  <c r="C12" i="32"/>
  <c r="AB11" i="32"/>
  <c r="AD11" i="32" s="1"/>
  <c r="J11" i="32" s="1"/>
  <c r="Y11" i="32"/>
  <c r="X11" i="32"/>
  <c r="P11" i="32"/>
  <c r="O11" i="32"/>
  <c r="Q11" i="32" s="1"/>
  <c r="M11" i="32"/>
  <c r="H11" i="32"/>
  <c r="C11" i="32"/>
  <c r="AD10" i="32"/>
  <c r="J10" i="32" s="1"/>
  <c r="I10" i="32" s="1"/>
  <c r="AB10" i="32"/>
  <c r="Y10" i="32"/>
  <c r="X10" i="32"/>
  <c r="P10" i="32"/>
  <c r="Q10" i="32" s="1"/>
  <c r="O10" i="32"/>
  <c r="M10" i="32"/>
  <c r="H10" i="32"/>
  <c r="C10" i="32"/>
  <c r="AD9" i="32"/>
  <c r="J9" i="32" s="1"/>
  <c r="AB9" i="32"/>
  <c r="Y9" i="32"/>
  <c r="X9" i="32"/>
  <c r="P9" i="32"/>
  <c r="O9" i="32"/>
  <c r="M9" i="32"/>
  <c r="H9" i="32"/>
  <c r="C9" i="32"/>
  <c r="AB8" i="32"/>
  <c r="AD8" i="32" s="1"/>
  <c r="J8" i="32" s="1"/>
  <c r="Y8" i="32"/>
  <c r="X8" i="32"/>
  <c r="P8" i="32"/>
  <c r="O8" i="32"/>
  <c r="Q8" i="32" s="1"/>
  <c r="M8" i="32"/>
  <c r="H8" i="32"/>
  <c r="C8" i="32"/>
  <c r="AB7" i="32"/>
  <c r="AD7" i="32" s="1"/>
  <c r="J7" i="32" s="1"/>
  <c r="Y7" i="32"/>
  <c r="X7" i="32"/>
  <c r="P7" i="32"/>
  <c r="O7" i="32"/>
  <c r="Q7" i="32" s="1"/>
  <c r="M7" i="32"/>
  <c r="H7" i="32"/>
  <c r="C7" i="32"/>
  <c r="AB6" i="32"/>
  <c r="AD6" i="32" s="1"/>
  <c r="Y6" i="32"/>
  <c r="X6" i="32"/>
  <c r="P6" i="32"/>
  <c r="O6" i="32"/>
  <c r="Q6" i="32" s="1"/>
  <c r="M6" i="32"/>
  <c r="H6" i="32"/>
  <c r="C6" i="32"/>
  <c r="AB5" i="32"/>
  <c r="AD5" i="32" s="1"/>
  <c r="J5" i="32" s="1"/>
  <c r="Y5" i="32"/>
  <c r="X5" i="32"/>
  <c r="P5" i="32"/>
  <c r="Q5" i="32" s="1"/>
  <c r="O5" i="32"/>
  <c r="M5" i="32"/>
  <c r="H5" i="32"/>
  <c r="C5" i="32"/>
  <c r="AD4" i="32"/>
  <c r="J4" i="32" s="1"/>
  <c r="K4" i="32" s="1"/>
  <c r="AB4" i="32"/>
  <c r="Y4" i="32"/>
  <c r="X4" i="32"/>
  <c r="P4" i="32"/>
  <c r="O4" i="32"/>
  <c r="M4" i="32"/>
  <c r="H4" i="32"/>
  <c r="C4" i="32"/>
  <c r="AG3" i="32"/>
  <c r="AF3" i="32"/>
  <c r="W3" i="32"/>
  <c r="V3" i="32"/>
  <c r="U3" i="32"/>
  <c r="T3" i="32"/>
  <c r="O3" i="32"/>
  <c r="G3" i="32"/>
  <c r="F3" i="32"/>
  <c r="D3" i="32"/>
  <c r="A2" i="32"/>
  <c r="A1" i="32"/>
  <c r="AB31" i="31"/>
  <c r="AD31" i="31" s="1"/>
  <c r="J31" i="31" s="1"/>
  <c r="Y31" i="31"/>
  <c r="X31" i="31"/>
  <c r="Q31" i="31"/>
  <c r="P31" i="31"/>
  <c r="O31" i="31"/>
  <c r="M31" i="31"/>
  <c r="H31" i="31"/>
  <c r="C31" i="31"/>
  <c r="AB30" i="31"/>
  <c r="AD30" i="31" s="1"/>
  <c r="J30" i="31" s="1"/>
  <c r="K30" i="31" s="1"/>
  <c r="Y30" i="31"/>
  <c r="X30" i="31"/>
  <c r="P30" i="31"/>
  <c r="O30" i="31"/>
  <c r="M30" i="31"/>
  <c r="H30" i="31"/>
  <c r="C30" i="31"/>
  <c r="AB29" i="31"/>
  <c r="AD29" i="31" s="1"/>
  <c r="J29" i="31" s="1"/>
  <c r="K29" i="31" s="1"/>
  <c r="Y29" i="31"/>
  <c r="X29" i="31"/>
  <c r="P29" i="31"/>
  <c r="O29" i="31"/>
  <c r="Q29" i="31" s="1"/>
  <c r="M29" i="31"/>
  <c r="I29" i="31"/>
  <c r="H29" i="31"/>
  <c r="C29" i="31"/>
  <c r="AD28" i="31"/>
  <c r="AB28" i="31"/>
  <c r="Y28" i="31"/>
  <c r="X28" i="31"/>
  <c r="P28" i="31"/>
  <c r="O28" i="31"/>
  <c r="M28" i="31"/>
  <c r="J28" i="31"/>
  <c r="I28" i="31" s="1"/>
  <c r="H28" i="31"/>
  <c r="C28" i="31"/>
  <c r="AB27" i="31"/>
  <c r="AD27" i="31" s="1"/>
  <c r="J27" i="31" s="1"/>
  <c r="Y27" i="31"/>
  <c r="X27" i="31"/>
  <c r="P27" i="31"/>
  <c r="O27" i="31"/>
  <c r="Q27" i="31" s="1"/>
  <c r="M27" i="31"/>
  <c r="H27" i="31"/>
  <c r="C27" i="31"/>
  <c r="AB26" i="31"/>
  <c r="AD26" i="31" s="1"/>
  <c r="J26" i="31" s="1"/>
  <c r="K26" i="31" s="1"/>
  <c r="Y26" i="31"/>
  <c r="X26" i="31"/>
  <c r="P26" i="31"/>
  <c r="O26" i="31"/>
  <c r="M26" i="31"/>
  <c r="H26" i="31"/>
  <c r="C26" i="31"/>
  <c r="AB25" i="31"/>
  <c r="AD25" i="31" s="1"/>
  <c r="J25" i="31" s="1"/>
  <c r="Y25" i="31"/>
  <c r="X25" i="31"/>
  <c r="P25" i="31"/>
  <c r="O25" i="31"/>
  <c r="M25" i="31"/>
  <c r="H25" i="31"/>
  <c r="C25" i="31"/>
  <c r="AB24" i="31"/>
  <c r="AD24" i="31" s="1"/>
  <c r="J24" i="31" s="1"/>
  <c r="Y24" i="31"/>
  <c r="X24" i="31"/>
  <c r="P24" i="31"/>
  <c r="Q24" i="31" s="1"/>
  <c r="O24" i="31"/>
  <c r="M24" i="31"/>
  <c r="H24" i="31"/>
  <c r="C24" i="31"/>
  <c r="AD23" i="31"/>
  <c r="J23" i="31" s="1"/>
  <c r="I23" i="31" s="1"/>
  <c r="AB23" i="31"/>
  <c r="Y23" i="31"/>
  <c r="X23" i="31"/>
  <c r="Q23" i="31"/>
  <c r="P23" i="31"/>
  <c r="O23" i="31"/>
  <c r="M23" i="31"/>
  <c r="K23" i="31"/>
  <c r="H23" i="31"/>
  <c r="C23" i="31"/>
  <c r="AD22" i="31"/>
  <c r="J22" i="31" s="1"/>
  <c r="K22" i="31" s="1"/>
  <c r="AB22" i="31"/>
  <c r="Y22" i="31"/>
  <c r="X22" i="31"/>
  <c r="P22" i="31"/>
  <c r="O22" i="31"/>
  <c r="M22" i="31"/>
  <c r="H22" i="31"/>
  <c r="C22" i="31"/>
  <c r="AB21" i="31"/>
  <c r="AD21" i="31" s="1"/>
  <c r="J21" i="31" s="1"/>
  <c r="Y21" i="31"/>
  <c r="X21" i="31"/>
  <c r="P21" i="31"/>
  <c r="O21" i="31"/>
  <c r="M21" i="31"/>
  <c r="H21" i="31"/>
  <c r="C21" i="31"/>
  <c r="AD20" i="31"/>
  <c r="J20" i="31" s="1"/>
  <c r="AB20" i="31"/>
  <c r="Y20" i="31"/>
  <c r="X20" i="31"/>
  <c r="Q20" i="31"/>
  <c r="P20" i="31"/>
  <c r="O20" i="31"/>
  <c r="M20" i="31"/>
  <c r="H20" i="31"/>
  <c r="C20" i="31"/>
  <c r="AD19" i="31"/>
  <c r="J19" i="31" s="1"/>
  <c r="I19" i="31" s="1"/>
  <c r="AB19" i="31"/>
  <c r="Y19" i="31"/>
  <c r="X19" i="31"/>
  <c r="P19" i="31"/>
  <c r="O19" i="31"/>
  <c r="M19" i="31"/>
  <c r="H19" i="31"/>
  <c r="C19" i="31"/>
  <c r="AB18" i="31"/>
  <c r="AD18" i="31" s="1"/>
  <c r="Y18" i="31"/>
  <c r="X18" i="31"/>
  <c r="P18" i="31"/>
  <c r="O18" i="31"/>
  <c r="Q18" i="31" s="1"/>
  <c r="M18" i="31"/>
  <c r="J18" i="31"/>
  <c r="K18" i="31" s="1"/>
  <c r="H18" i="31"/>
  <c r="C18" i="31"/>
  <c r="AB17" i="31"/>
  <c r="AD17" i="31" s="1"/>
  <c r="J17" i="31" s="1"/>
  <c r="Y17" i="31"/>
  <c r="X17" i="31"/>
  <c r="P17" i="31"/>
  <c r="O17" i="31"/>
  <c r="M17" i="31"/>
  <c r="H17" i="31"/>
  <c r="C17" i="31"/>
  <c r="AB16" i="31"/>
  <c r="AD16" i="31" s="1"/>
  <c r="J16" i="31" s="1"/>
  <c r="Y16" i="31"/>
  <c r="X16" i="31"/>
  <c r="P16" i="31"/>
  <c r="Q16" i="31" s="1"/>
  <c r="O16" i="31"/>
  <c r="M16" i="31"/>
  <c r="H16" i="31"/>
  <c r="C16" i="31"/>
  <c r="AB15" i="31"/>
  <c r="AD15" i="31" s="1"/>
  <c r="J15" i="31" s="1"/>
  <c r="I15" i="31" s="1"/>
  <c r="Y15" i="31"/>
  <c r="X15" i="31"/>
  <c r="P15" i="31"/>
  <c r="O15" i="31"/>
  <c r="M15" i="31"/>
  <c r="H15" i="31"/>
  <c r="C15" i="31"/>
  <c r="AB14" i="31"/>
  <c r="AD14" i="31" s="1"/>
  <c r="J14" i="31" s="1"/>
  <c r="Y14" i="31"/>
  <c r="X14" i="31"/>
  <c r="P14" i="31"/>
  <c r="O14" i="31"/>
  <c r="M14" i="31"/>
  <c r="H14" i="31"/>
  <c r="C14" i="31"/>
  <c r="AB13" i="31"/>
  <c r="AD13" i="31" s="1"/>
  <c r="J13" i="31" s="1"/>
  <c r="Y13" i="31"/>
  <c r="X13" i="31"/>
  <c r="P13" i="31"/>
  <c r="O13" i="31"/>
  <c r="M13" i="31"/>
  <c r="H13" i="31"/>
  <c r="C13" i="31"/>
  <c r="AB12" i="31"/>
  <c r="AD12" i="31" s="1"/>
  <c r="Y12" i="31"/>
  <c r="X12" i="31"/>
  <c r="Q12" i="31"/>
  <c r="P12" i="31"/>
  <c r="O12" i="31"/>
  <c r="M12" i="31"/>
  <c r="J12" i="31"/>
  <c r="H12" i="31"/>
  <c r="C12" i="31"/>
  <c r="AD11" i="31"/>
  <c r="J11" i="31" s="1"/>
  <c r="AB11" i="31"/>
  <c r="Y11" i="31"/>
  <c r="X11" i="31"/>
  <c r="P11" i="31"/>
  <c r="O11" i="31"/>
  <c r="M11" i="31"/>
  <c r="H11" i="31"/>
  <c r="C11" i="31"/>
  <c r="AB10" i="31"/>
  <c r="AD10" i="31" s="1"/>
  <c r="J10" i="31" s="1"/>
  <c r="Y10" i="31"/>
  <c r="X10" i="31"/>
  <c r="P10" i="31"/>
  <c r="O10" i="31"/>
  <c r="M10" i="31"/>
  <c r="H10" i="31"/>
  <c r="C10" i="31"/>
  <c r="AB9" i="31"/>
  <c r="AD9" i="31" s="1"/>
  <c r="J9" i="31" s="1"/>
  <c r="Y9" i="31"/>
  <c r="X9" i="31"/>
  <c r="P9" i="31"/>
  <c r="O9" i="31"/>
  <c r="M9" i="31"/>
  <c r="H9" i="31"/>
  <c r="C9" i="31"/>
  <c r="AD8" i="31"/>
  <c r="J8" i="31" s="1"/>
  <c r="AB8" i="31"/>
  <c r="Y8" i="31"/>
  <c r="X8" i="31"/>
  <c r="P8" i="31"/>
  <c r="O8" i="31"/>
  <c r="M8" i="31"/>
  <c r="H8" i="31"/>
  <c r="C8" i="31"/>
  <c r="AD7" i="31"/>
  <c r="J7" i="31" s="1"/>
  <c r="I7" i="31" s="1"/>
  <c r="AB7" i="31"/>
  <c r="Y7" i="31"/>
  <c r="X7" i="31"/>
  <c r="P7" i="31"/>
  <c r="O7" i="31"/>
  <c r="M7" i="31"/>
  <c r="K7" i="31"/>
  <c r="H7" i="31"/>
  <c r="C7" i="31"/>
  <c r="AB6" i="31"/>
  <c r="AD6" i="31" s="1"/>
  <c r="J6" i="31" s="1"/>
  <c r="Y6" i="31"/>
  <c r="X6" i="31"/>
  <c r="P6" i="31"/>
  <c r="O6" i="31"/>
  <c r="M6" i="31"/>
  <c r="H6" i="31"/>
  <c r="C6" i="31"/>
  <c r="AB5" i="31"/>
  <c r="AD5" i="31" s="1"/>
  <c r="J5" i="31" s="1"/>
  <c r="Y5" i="31"/>
  <c r="X5" i="31"/>
  <c r="P5" i="31"/>
  <c r="O5" i="31"/>
  <c r="M5" i="31"/>
  <c r="H5" i="31"/>
  <c r="C5" i="31"/>
  <c r="AB4" i="31"/>
  <c r="AD4" i="31" s="1"/>
  <c r="Y4" i="31"/>
  <c r="X4" i="31"/>
  <c r="Q4" i="31"/>
  <c r="P4" i="31"/>
  <c r="O4" i="31"/>
  <c r="M4" i="31"/>
  <c r="H4" i="31"/>
  <c r="C4" i="31"/>
  <c r="AG3" i="31"/>
  <c r="AF3" i="31"/>
  <c r="W3" i="31"/>
  <c r="V3" i="31"/>
  <c r="U3" i="31"/>
  <c r="T3" i="31"/>
  <c r="O3" i="31"/>
  <c r="G3" i="31"/>
  <c r="H3" i="31" s="1"/>
  <c r="F3" i="31"/>
  <c r="D3" i="31"/>
  <c r="A2" i="31"/>
  <c r="A1" i="31"/>
  <c r="AB31" i="30"/>
  <c r="AD31" i="30" s="1"/>
  <c r="J31" i="30" s="1"/>
  <c r="Y31" i="30"/>
  <c r="X31" i="30"/>
  <c r="P31" i="30"/>
  <c r="O31" i="30"/>
  <c r="Q31" i="30" s="1"/>
  <c r="M31" i="30"/>
  <c r="H31" i="30"/>
  <c r="C31" i="30"/>
  <c r="AD30" i="30"/>
  <c r="J30" i="30" s="1"/>
  <c r="I30" i="30" s="1"/>
  <c r="AB30" i="30"/>
  <c r="Y30" i="30"/>
  <c r="X30" i="30"/>
  <c r="P30" i="30"/>
  <c r="O30" i="30"/>
  <c r="M30" i="30"/>
  <c r="K30" i="30"/>
  <c r="H30" i="30"/>
  <c r="C30" i="30"/>
  <c r="AB29" i="30"/>
  <c r="AD29" i="30" s="1"/>
  <c r="J29" i="30" s="1"/>
  <c r="Y29" i="30"/>
  <c r="X29" i="30"/>
  <c r="Q29" i="30"/>
  <c r="P29" i="30"/>
  <c r="O29" i="30"/>
  <c r="M29" i="30"/>
  <c r="H29" i="30"/>
  <c r="C29" i="30"/>
  <c r="AB28" i="30"/>
  <c r="AD28" i="30" s="1"/>
  <c r="J28" i="30" s="1"/>
  <c r="Y28" i="30"/>
  <c r="X28" i="30"/>
  <c r="P28" i="30"/>
  <c r="O28" i="30"/>
  <c r="M28" i="30"/>
  <c r="H28" i="30"/>
  <c r="C28" i="30"/>
  <c r="AB27" i="30"/>
  <c r="AD27" i="30" s="1"/>
  <c r="Y27" i="30"/>
  <c r="X27" i="30"/>
  <c r="P27" i="30"/>
  <c r="Q27" i="30" s="1"/>
  <c r="O27" i="30"/>
  <c r="M27" i="30"/>
  <c r="J27" i="30"/>
  <c r="H27" i="30"/>
  <c r="C27" i="30"/>
  <c r="AD26" i="30"/>
  <c r="J26" i="30" s="1"/>
  <c r="AB26" i="30"/>
  <c r="Y26" i="30"/>
  <c r="X26" i="30"/>
  <c r="P26" i="30"/>
  <c r="O26" i="30"/>
  <c r="Q26" i="30" s="1"/>
  <c r="M26" i="30"/>
  <c r="H26" i="30"/>
  <c r="C26" i="30"/>
  <c r="AD25" i="30"/>
  <c r="J25" i="30" s="1"/>
  <c r="I25" i="30" s="1"/>
  <c r="AB25" i="30"/>
  <c r="Y25" i="30"/>
  <c r="X25" i="30"/>
  <c r="P25" i="30"/>
  <c r="O25" i="30"/>
  <c r="Q25" i="30" s="1"/>
  <c r="M25" i="30"/>
  <c r="H25" i="30"/>
  <c r="C25" i="30"/>
  <c r="AB24" i="30"/>
  <c r="AD24" i="30" s="1"/>
  <c r="J24" i="30" s="1"/>
  <c r="Y24" i="30"/>
  <c r="X24" i="30"/>
  <c r="P24" i="30"/>
  <c r="O24" i="30"/>
  <c r="M24" i="30"/>
  <c r="H24" i="30"/>
  <c r="C24" i="30"/>
  <c r="AB23" i="30"/>
  <c r="AD23" i="30" s="1"/>
  <c r="J23" i="30" s="1"/>
  <c r="Y23" i="30"/>
  <c r="X23" i="30"/>
  <c r="P23" i="30"/>
  <c r="O23" i="30"/>
  <c r="M23" i="30"/>
  <c r="H23" i="30"/>
  <c r="C23" i="30"/>
  <c r="AD22" i="30"/>
  <c r="J22" i="30" s="1"/>
  <c r="I22" i="30" s="1"/>
  <c r="AB22" i="30"/>
  <c r="Y22" i="30"/>
  <c r="X22" i="30"/>
  <c r="P22" i="30"/>
  <c r="Q22" i="30" s="1"/>
  <c r="O22" i="30"/>
  <c r="M22" i="30"/>
  <c r="K22" i="30"/>
  <c r="H22" i="30"/>
  <c r="C22" i="30"/>
  <c r="AD21" i="30"/>
  <c r="J21" i="30" s="1"/>
  <c r="K21" i="30" s="1"/>
  <c r="AB21" i="30"/>
  <c r="Y21" i="30"/>
  <c r="X21" i="30"/>
  <c r="P21" i="30"/>
  <c r="O21" i="30"/>
  <c r="M21" i="30"/>
  <c r="I21" i="30"/>
  <c r="H21" i="30"/>
  <c r="C21" i="30"/>
  <c r="AB20" i="30"/>
  <c r="AD20" i="30" s="1"/>
  <c r="J20" i="30" s="1"/>
  <c r="Y20" i="30"/>
  <c r="X20" i="30"/>
  <c r="P20" i="30"/>
  <c r="O20" i="30"/>
  <c r="Q20" i="30" s="1"/>
  <c r="M20" i="30"/>
  <c r="H20" i="30"/>
  <c r="C20" i="30"/>
  <c r="AB19" i="30"/>
  <c r="AD19" i="30" s="1"/>
  <c r="J19" i="30" s="1"/>
  <c r="Y19" i="30"/>
  <c r="X19" i="30"/>
  <c r="P19" i="30"/>
  <c r="O19" i="30"/>
  <c r="Q19" i="30" s="1"/>
  <c r="M19" i="30"/>
  <c r="H19" i="30"/>
  <c r="C19" i="30"/>
  <c r="AB18" i="30"/>
  <c r="AD18" i="30" s="1"/>
  <c r="J18" i="30" s="1"/>
  <c r="Y18" i="30"/>
  <c r="X18" i="30"/>
  <c r="P18" i="30"/>
  <c r="Q18" i="30" s="1"/>
  <c r="O18" i="30"/>
  <c r="M18" i="30"/>
  <c r="H18" i="30"/>
  <c r="C18" i="30"/>
  <c r="AD17" i="30"/>
  <c r="J17" i="30" s="1"/>
  <c r="AB17" i="30"/>
  <c r="Y17" i="30"/>
  <c r="X17" i="30"/>
  <c r="P17" i="30"/>
  <c r="O17" i="30"/>
  <c r="Q17" i="30" s="1"/>
  <c r="M17" i="30"/>
  <c r="H17" i="30"/>
  <c r="C17" i="30"/>
  <c r="AB16" i="30"/>
  <c r="AD16" i="30" s="1"/>
  <c r="J16" i="30" s="1"/>
  <c r="Y16" i="30"/>
  <c r="X16" i="30"/>
  <c r="P16" i="30"/>
  <c r="O16" i="30"/>
  <c r="M16" i="30"/>
  <c r="H16" i="30"/>
  <c r="C16" i="30"/>
  <c r="AD15" i="30"/>
  <c r="J15" i="30" s="1"/>
  <c r="AB15" i="30"/>
  <c r="Y15" i="30"/>
  <c r="X15" i="30"/>
  <c r="P15" i="30"/>
  <c r="O15" i="30"/>
  <c r="Q15" i="30" s="1"/>
  <c r="M15" i="30"/>
  <c r="H15" i="30"/>
  <c r="C15" i="30"/>
  <c r="AD14" i="30"/>
  <c r="J14" i="30" s="1"/>
  <c r="I14" i="30" s="1"/>
  <c r="AB14" i="30"/>
  <c r="Y14" i="30"/>
  <c r="X14" i="30"/>
  <c r="P14" i="30"/>
  <c r="O14" i="30"/>
  <c r="Q14" i="30" s="1"/>
  <c r="M14" i="30"/>
  <c r="K14" i="30"/>
  <c r="H14" i="30"/>
  <c r="C14" i="30"/>
  <c r="AB13" i="30"/>
  <c r="AD13" i="30" s="1"/>
  <c r="J13" i="30" s="1"/>
  <c r="Y13" i="30"/>
  <c r="X13" i="30"/>
  <c r="Q13" i="30"/>
  <c r="P13" i="30"/>
  <c r="O13" i="30"/>
  <c r="M13" i="30"/>
  <c r="H13" i="30"/>
  <c r="C13" i="30"/>
  <c r="AB12" i="30"/>
  <c r="AD12" i="30" s="1"/>
  <c r="J12" i="30" s="1"/>
  <c r="Y12" i="30"/>
  <c r="X12" i="30"/>
  <c r="P12" i="30"/>
  <c r="O12" i="30"/>
  <c r="M12" i="30"/>
  <c r="H12" i="30"/>
  <c r="C12" i="30"/>
  <c r="AB11" i="30"/>
  <c r="AD11" i="30" s="1"/>
  <c r="Y11" i="30"/>
  <c r="X11" i="30"/>
  <c r="P11" i="30"/>
  <c r="Q11" i="30" s="1"/>
  <c r="O11" i="30"/>
  <c r="M11" i="30"/>
  <c r="J11" i="30"/>
  <c r="H11" i="30"/>
  <c r="C11" i="30"/>
  <c r="AD10" i="30"/>
  <c r="J10" i="30" s="1"/>
  <c r="AB10" i="30"/>
  <c r="Y10" i="30"/>
  <c r="X10" i="30"/>
  <c r="P10" i="30"/>
  <c r="O10" i="30"/>
  <c r="M10" i="30"/>
  <c r="H10" i="30"/>
  <c r="C10" i="30"/>
  <c r="AD9" i="30"/>
  <c r="J9" i="30" s="1"/>
  <c r="I9" i="30" s="1"/>
  <c r="AB9" i="30"/>
  <c r="Y9" i="30"/>
  <c r="X9" i="30"/>
  <c r="P9" i="30"/>
  <c r="O9" i="30"/>
  <c r="Q9" i="30" s="1"/>
  <c r="M9" i="30"/>
  <c r="H9" i="30"/>
  <c r="C9" i="30"/>
  <c r="AB8" i="30"/>
  <c r="AD8" i="30" s="1"/>
  <c r="J8" i="30" s="1"/>
  <c r="Y8" i="30"/>
  <c r="X8" i="30"/>
  <c r="P8" i="30"/>
  <c r="O8" i="30"/>
  <c r="M8" i="30"/>
  <c r="H8" i="30"/>
  <c r="C8" i="30"/>
  <c r="AB7" i="30"/>
  <c r="AD7" i="30" s="1"/>
  <c r="J7" i="30" s="1"/>
  <c r="Y7" i="30"/>
  <c r="X7" i="30"/>
  <c r="P7" i="30"/>
  <c r="O7" i="30"/>
  <c r="M7" i="30"/>
  <c r="H7" i="30"/>
  <c r="C7" i="30"/>
  <c r="AD6" i="30"/>
  <c r="J6" i="30" s="1"/>
  <c r="AB6" i="30"/>
  <c r="Y6" i="30"/>
  <c r="X6" i="30"/>
  <c r="P6" i="30"/>
  <c r="Q6" i="30" s="1"/>
  <c r="O6" i="30"/>
  <c r="M6" i="30"/>
  <c r="H6" i="30"/>
  <c r="C6" i="30"/>
  <c r="AD5" i="30"/>
  <c r="J5" i="30" s="1"/>
  <c r="AB5" i="30"/>
  <c r="Y5" i="30"/>
  <c r="X5" i="30"/>
  <c r="P5" i="30"/>
  <c r="O5" i="30"/>
  <c r="Q5" i="30" s="1"/>
  <c r="M5" i="30"/>
  <c r="I5" i="30"/>
  <c r="H5" i="30"/>
  <c r="C5" i="30"/>
  <c r="AB4" i="30"/>
  <c r="AD4" i="30" s="1"/>
  <c r="J4" i="30" s="1"/>
  <c r="Y4" i="30"/>
  <c r="X4" i="30"/>
  <c r="P4" i="30"/>
  <c r="O4" i="30"/>
  <c r="M4" i="30"/>
  <c r="H4" i="30"/>
  <c r="C4" i="30"/>
  <c r="AG3" i="30"/>
  <c r="AF3" i="30"/>
  <c r="W3" i="30"/>
  <c r="V3" i="30"/>
  <c r="U3" i="30"/>
  <c r="T3" i="30"/>
  <c r="O3" i="30"/>
  <c r="G3" i="30"/>
  <c r="H3" i="30" s="1"/>
  <c r="F3" i="30"/>
  <c r="D3" i="30"/>
  <c r="A2" i="30"/>
  <c r="A1" i="30"/>
  <c r="AB31" i="29"/>
  <c r="AD31" i="29" s="1"/>
  <c r="J31" i="29" s="1"/>
  <c r="Y31" i="29"/>
  <c r="X31" i="29"/>
  <c r="Q31" i="29"/>
  <c r="P31" i="29"/>
  <c r="O31" i="29"/>
  <c r="M31" i="29"/>
  <c r="H31" i="29"/>
  <c r="C31" i="29"/>
  <c r="AB30" i="29"/>
  <c r="AD30" i="29" s="1"/>
  <c r="J30" i="29" s="1"/>
  <c r="Y30" i="29"/>
  <c r="X30" i="29"/>
  <c r="P30" i="29"/>
  <c r="O30" i="29"/>
  <c r="M30" i="29"/>
  <c r="H30" i="29"/>
  <c r="C30" i="29"/>
  <c r="AB29" i="29"/>
  <c r="AD29" i="29" s="1"/>
  <c r="J29" i="29" s="1"/>
  <c r="Y29" i="29"/>
  <c r="X29" i="29"/>
  <c r="Q29" i="29"/>
  <c r="P29" i="29"/>
  <c r="O29" i="29"/>
  <c r="M29" i="29"/>
  <c r="H29" i="29"/>
  <c r="C29" i="29"/>
  <c r="AD28" i="29"/>
  <c r="J28" i="29" s="1"/>
  <c r="AB28" i="29"/>
  <c r="Y28" i="29"/>
  <c r="X28" i="29"/>
  <c r="P28" i="29"/>
  <c r="Q28" i="29" s="1"/>
  <c r="O28" i="29"/>
  <c r="M28" i="29"/>
  <c r="H28" i="29"/>
  <c r="C28" i="29"/>
  <c r="AD27" i="29"/>
  <c r="J27" i="29" s="1"/>
  <c r="AB27" i="29"/>
  <c r="Y27" i="29"/>
  <c r="X27" i="29"/>
  <c r="P27" i="29"/>
  <c r="O27" i="29"/>
  <c r="Q27" i="29" s="1"/>
  <c r="M27" i="29"/>
  <c r="H27" i="29"/>
  <c r="C27" i="29"/>
  <c r="AB26" i="29"/>
  <c r="AD26" i="29" s="1"/>
  <c r="J26" i="29" s="1"/>
  <c r="Y26" i="29"/>
  <c r="X26" i="29"/>
  <c r="P26" i="29"/>
  <c r="O26" i="29"/>
  <c r="Q26" i="29" s="1"/>
  <c r="M26" i="29"/>
  <c r="H26" i="29"/>
  <c r="C26" i="29"/>
  <c r="AB25" i="29"/>
  <c r="AD25" i="29" s="1"/>
  <c r="J25" i="29" s="1"/>
  <c r="Y25" i="29"/>
  <c r="X25" i="29"/>
  <c r="Q25" i="29"/>
  <c r="P25" i="29"/>
  <c r="O25" i="29"/>
  <c r="M25" i="29"/>
  <c r="H25" i="29"/>
  <c r="C25" i="29"/>
  <c r="AB24" i="29"/>
  <c r="AD24" i="29" s="1"/>
  <c r="J24" i="29" s="1"/>
  <c r="Y24" i="29"/>
  <c r="X24" i="29"/>
  <c r="P24" i="29"/>
  <c r="O24" i="29"/>
  <c r="Q24" i="29" s="1"/>
  <c r="M24" i="29"/>
  <c r="H24" i="29"/>
  <c r="C24" i="29"/>
  <c r="AB23" i="29"/>
  <c r="AD23" i="29" s="1"/>
  <c r="J23" i="29" s="1"/>
  <c r="Y23" i="29"/>
  <c r="X23" i="29"/>
  <c r="P23" i="29"/>
  <c r="O23" i="29"/>
  <c r="Q23" i="29" s="1"/>
  <c r="M23" i="29"/>
  <c r="H23" i="29"/>
  <c r="C23" i="29"/>
  <c r="AB22" i="29"/>
  <c r="AD22" i="29" s="1"/>
  <c r="J22" i="29" s="1"/>
  <c r="Y22" i="29"/>
  <c r="X22" i="29"/>
  <c r="P22" i="29"/>
  <c r="O22" i="29"/>
  <c r="M22" i="29"/>
  <c r="H22" i="29"/>
  <c r="C22" i="29"/>
  <c r="AD21" i="29"/>
  <c r="J21" i="29" s="1"/>
  <c r="I21" i="29" s="1"/>
  <c r="AB21" i="29"/>
  <c r="Y21" i="29"/>
  <c r="X21" i="29"/>
  <c r="P21" i="29"/>
  <c r="O21" i="29"/>
  <c r="Q21" i="29" s="1"/>
  <c r="M21" i="29"/>
  <c r="K21" i="29"/>
  <c r="H21" i="29"/>
  <c r="C21" i="29"/>
  <c r="AD20" i="29"/>
  <c r="J20" i="29" s="1"/>
  <c r="AB20" i="29"/>
  <c r="Y20" i="29"/>
  <c r="X20" i="29"/>
  <c r="P20" i="29"/>
  <c r="O20" i="29"/>
  <c r="M20" i="29"/>
  <c r="H20" i="29"/>
  <c r="C20" i="29"/>
  <c r="AB19" i="29"/>
  <c r="AD19" i="29" s="1"/>
  <c r="J19" i="29" s="1"/>
  <c r="Y19" i="29"/>
  <c r="X19" i="29"/>
  <c r="P19" i="29"/>
  <c r="O19" i="29"/>
  <c r="M19" i="29"/>
  <c r="H19" i="29"/>
  <c r="C19" i="29"/>
  <c r="AB18" i="29"/>
  <c r="AD18" i="29" s="1"/>
  <c r="Y18" i="29"/>
  <c r="X18" i="29"/>
  <c r="P18" i="29"/>
  <c r="O18" i="29"/>
  <c r="M18" i="29"/>
  <c r="J18" i="29"/>
  <c r="K18" i="29" s="1"/>
  <c r="H18" i="29"/>
  <c r="C18" i="29"/>
  <c r="AB17" i="29"/>
  <c r="AD17" i="29" s="1"/>
  <c r="J17" i="29" s="1"/>
  <c r="Y17" i="29"/>
  <c r="X17" i="29"/>
  <c r="P17" i="29"/>
  <c r="Q17" i="29" s="1"/>
  <c r="O17" i="29"/>
  <c r="M17" i="29"/>
  <c r="H17" i="29"/>
  <c r="C17" i="29"/>
  <c r="AD16" i="29"/>
  <c r="J16" i="29" s="1"/>
  <c r="AB16" i="29"/>
  <c r="Y16" i="29"/>
  <c r="X16" i="29"/>
  <c r="P16" i="29"/>
  <c r="O16" i="29"/>
  <c r="Q16" i="29" s="1"/>
  <c r="M16" i="29"/>
  <c r="H16" i="29"/>
  <c r="C16" i="29"/>
  <c r="AB15" i="29"/>
  <c r="AD15" i="29" s="1"/>
  <c r="J15" i="29" s="1"/>
  <c r="Y15" i="29"/>
  <c r="X15" i="29"/>
  <c r="Q15" i="29"/>
  <c r="P15" i="29"/>
  <c r="O15" i="29"/>
  <c r="M15" i="29"/>
  <c r="H15" i="29"/>
  <c r="C15" i="29"/>
  <c r="AB14" i="29"/>
  <c r="AD14" i="29" s="1"/>
  <c r="J14" i="29" s="1"/>
  <c r="Y14" i="29"/>
  <c r="X14" i="29"/>
  <c r="P14" i="29"/>
  <c r="O14" i="29"/>
  <c r="M14" i="29"/>
  <c r="H14" i="29"/>
  <c r="C14" i="29"/>
  <c r="AB13" i="29"/>
  <c r="AD13" i="29" s="1"/>
  <c r="J13" i="29" s="1"/>
  <c r="Y13" i="29"/>
  <c r="X13" i="29"/>
  <c r="P13" i="29"/>
  <c r="O13" i="29"/>
  <c r="Q13" i="29" s="1"/>
  <c r="M13" i="29"/>
  <c r="H13" i="29"/>
  <c r="C13" i="29"/>
  <c r="AB12" i="29"/>
  <c r="AD12" i="29" s="1"/>
  <c r="J12" i="29" s="1"/>
  <c r="Y12" i="29"/>
  <c r="X12" i="29"/>
  <c r="Q12" i="29"/>
  <c r="P12" i="29"/>
  <c r="O12" i="29"/>
  <c r="M12" i="29"/>
  <c r="H12" i="29"/>
  <c r="C12" i="29"/>
  <c r="AD11" i="29"/>
  <c r="J11" i="29" s="1"/>
  <c r="AB11" i="29"/>
  <c r="Y11" i="29"/>
  <c r="X11" i="29"/>
  <c r="P11" i="29"/>
  <c r="O11" i="29"/>
  <c r="Q11" i="29" s="1"/>
  <c r="M11" i="29"/>
  <c r="H11" i="29"/>
  <c r="C11" i="29"/>
  <c r="AB10" i="29"/>
  <c r="AD10" i="29" s="1"/>
  <c r="Y10" i="29"/>
  <c r="X10" i="29"/>
  <c r="P10" i="29"/>
  <c r="O10" i="29"/>
  <c r="Q10" i="29" s="1"/>
  <c r="M10" i="29"/>
  <c r="J10" i="29"/>
  <c r="H10" i="29"/>
  <c r="C10" i="29"/>
  <c r="AD9" i="29"/>
  <c r="J9" i="29" s="1"/>
  <c r="AB9" i="29"/>
  <c r="Y9" i="29"/>
  <c r="X9" i="29"/>
  <c r="P9" i="29"/>
  <c r="O9" i="29"/>
  <c r="Q9" i="29" s="1"/>
  <c r="M9" i="29"/>
  <c r="H9" i="29"/>
  <c r="C9" i="29"/>
  <c r="AB8" i="29"/>
  <c r="AD8" i="29" s="1"/>
  <c r="J8" i="29" s="1"/>
  <c r="Y8" i="29"/>
  <c r="X8" i="29"/>
  <c r="Q8" i="29"/>
  <c r="P8" i="29"/>
  <c r="O8" i="29"/>
  <c r="M8" i="29"/>
  <c r="H8" i="29"/>
  <c r="C8" i="29"/>
  <c r="AD7" i="29"/>
  <c r="J7" i="29" s="1"/>
  <c r="K7" i="29" s="1"/>
  <c r="AB7" i="29"/>
  <c r="Y7" i="29"/>
  <c r="X7" i="29"/>
  <c r="P7" i="29"/>
  <c r="Q7" i="29" s="1"/>
  <c r="O7" i="29"/>
  <c r="M7" i="29"/>
  <c r="H7" i="29"/>
  <c r="C7" i="29"/>
  <c r="AB6" i="29"/>
  <c r="AD6" i="29" s="1"/>
  <c r="J6" i="29" s="1"/>
  <c r="Y6" i="29"/>
  <c r="X6" i="29"/>
  <c r="P6" i="29"/>
  <c r="O6" i="29"/>
  <c r="M6" i="29"/>
  <c r="H6" i="29"/>
  <c r="C6" i="29"/>
  <c r="AD5" i="29"/>
  <c r="AB5" i="29"/>
  <c r="Y5" i="29"/>
  <c r="X5" i="29"/>
  <c r="P5" i="29"/>
  <c r="Q5" i="29" s="1"/>
  <c r="O5" i="29"/>
  <c r="M5" i="29"/>
  <c r="H5" i="29"/>
  <c r="C5" i="29"/>
  <c r="AD4" i="29"/>
  <c r="J4" i="29" s="1"/>
  <c r="AB4" i="29"/>
  <c r="Y4" i="29"/>
  <c r="X4" i="29"/>
  <c r="P4" i="29"/>
  <c r="O4" i="29"/>
  <c r="M4" i="29"/>
  <c r="H4" i="29"/>
  <c r="C4" i="29"/>
  <c r="AG3" i="29"/>
  <c r="AF3" i="29"/>
  <c r="W3" i="29"/>
  <c r="V3" i="29"/>
  <c r="U3" i="29"/>
  <c r="T3" i="29"/>
  <c r="O3" i="29"/>
  <c r="G3" i="29"/>
  <c r="F3" i="29"/>
  <c r="D3" i="29"/>
  <c r="A2" i="29"/>
  <c r="A1" i="29"/>
  <c r="AD31" i="28"/>
  <c r="J31" i="28" s="1"/>
  <c r="AB31" i="28"/>
  <c r="Y31" i="28"/>
  <c r="X31" i="28"/>
  <c r="P31" i="28"/>
  <c r="O31" i="28"/>
  <c r="Q31" i="28" s="1"/>
  <c r="M31" i="28"/>
  <c r="H31" i="28"/>
  <c r="C31" i="28"/>
  <c r="AB30" i="28"/>
  <c r="AD30" i="28" s="1"/>
  <c r="J30" i="28" s="1"/>
  <c r="Y30" i="28"/>
  <c r="X30" i="28"/>
  <c r="Q30" i="28"/>
  <c r="P30" i="28"/>
  <c r="O30" i="28"/>
  <c r="M30" i="28"/>
  <c r="H30" i="28"/>
  <c r="C30" i="28"/>
  <c r="AD29" i="28"/>
  <c r="J29" i="28" s="1"/>
  <c r="I29" i="28" s="1"/>
  <c r="AB29" i="28"/>
  <c r="Y29" i="28"/>
  <c r="X29" i="28"/>
  <c r="P29" i="28"/>
  <c r="O29" i="28"/>
  <c r="Q29" i="28" s="1"/>
  <c r="M29" i="28"/>
  <c r="K29" i="28"/>
  <c r="H29" i="28"/>
  <c r="C29" i="28"/>
  <c r="AB28" i="28"/>
  <c r="AD28" i="28" s="1"/>
  <c r="J28" i="28" s="1"/>
  <c r="Y28" i="28"/>
  <c r="X28" i="28"/>
  <c r="P28" i="28"/>
  <c r="O28" i="28"/>
  <c r="M28" i="28"/>
  <c r="H28" i="28"/>
  <c r="C28" i="28"/>
  <c r="AD27" i="28"/>
  <c r="J27" i="28" s="1"/>
  <c r="AB27" i="28"/>
  <c r="Y27" i="28"/>
  <c r="X27" i="28"/>
  <c r="P27" i="28"/>
  <c r="O27" i="28"/>
  <c r="Q27" i="28" s="1"/>
  <c r="M27" i="28"/>
  <c r="H27" i="28"/>
  <c r="C27" i="28"/>
  <c r="AD26" i="28"/>
  <c r="J26" i="28" s="1"/>
  <c r="AB26" i="28"/>
  <c r="Y26" i="28"/>
  <c r="X26" i="28"/>
  <c r="Q26" i="28"/>
  <c r="P26" i="28"/>
  <c r="O26" i="28"/>
  <c r="M26" i="28"/>
  <c r="H26" i="28"/>
  <c r="C26" i="28"/>
  <c r="AD25" i="28"/>
  <c r="J25" i="28" s="1"/>
  <c r="K25" i="28" s="1"/>
  <c r="AB25" i="28"/>
  <c r="Y25" i="28"/>
  <c r="X25" i="28"/>
  <c r="P25" i="28"/>
  <c r="O25" i="28"/>
  <c r="Q25" i="28" s="1"/>
  <c r="M25" i="28"/>
  <c r="I25" i="28"/>
  <c r="H25" i="28"/>
  <c r="C25" i="28"/>
  <c r="AB24" i="28"/>
  <c r="AD24" i="28" s="1"/>
  <c r="J24" i="28" s="1"/>
  <c r="Y24" i="28"/>
  <c r="X24" i="28"/>
  <c r="P24" i="28"/>
  <c r="O24" i="28"/>
  <c r="M24" i="28"/>
  <c r="H24" i="28"/>
  <c r="C24" i="28"/>
  <c r="AD23" i="28"/>
  <c r="J23" i="28" s="1"/>
  <c r="I23" i="28" s="1"/>
  <c r="AB23" i="28"/>
  <c r="Y23" i="28"/>
  <c r="X23" i="28"/>
  <c r="P23" i="28"/>
  <c r="Q23" i="28" s="1"/>
  <c r="O23" i="28"/>
  <c r="M23" i="28"/>
  <c r="K23" i="28"/>
  <c r="H23" i="28"/>
  <c r="C23" i="28"/>
  <c r="AD22" i="28"/>
  <c r="J22" i="28" s="1"/>
  <c r="AB22" i="28"/>
  <c r="Y22" i="28"/>
  <c r="X22" i="28"/>
  <c r="Q22" i="28"/>
  <c r="P22" i="28"/>
  <c r="O22" i="28"/>
  <c r="M22" i="28"/>
  <c r="H22" i="28"/>
  <c r="C22" i="28"/>
  <c r="AD21" i="28"/>
  <c r="J21" i="28" s="1"/>
  <c r="I21" i="28" s="1"/>
  <c r="AB21" i="28"/>
  <c r="Y21" i="28"/>
  <c r="X21" i="28"/>
  <c r="P21" i="28"/>
  <c r="O21" i="28"/>
  <c r="Q21" i="28" s="1"/>
  <c r="M21" i="28"/>
  <c r="H21" i="28"/>
  <c r="C21" i="28"/>
  <c r="AB20" i="28"/>
  <c r="AD20" i="28" s="1"/>
  <c r="J20" i="28" s="1"/>
  <c r="K20" i="28" s="1"/>
  <c r="Y20" i="28"/>
  <c r="X20" i="28"/>
  <c r="P20" i="28"/>
  <c r="O20" i="28"/>
  <c r="Q20" i="28" s="1"/>
  <c r="M20" i="28"/>
  <c r="I20" i="28"/>
  <c r="H20" i="28"/>
  <c r="C20" i="28"/>
  <c r="AD19" i="28"/>
  <c r="J19" i="28" s="1"/>
  <c r="AB19" i="28"/>
  <c r="Y19" i="28"/>
  <c r="X19" i="28"/>
  <c r="P19" i="28"/>
  <c r="O19" i="28"/>
  <c r="M19" i="28"/>
  <c r="H19" i="28"/>
  <c r="C19" i="28"/>
  <c r="AD18" i="28"/>
  <c r="J18" i="28" s="1"/>
  <c r="I18" i="28" s="1"/>
  <c r="AB18" i="28"/>
  <c r="Y18" i="28"/>
  <c r="X18" i="28"/>
  <c r="P18" i="28"/>
  <c r="Q18" i="28" s="1"/>
  <c r="O18" i="28"/>
  <c r="M18" i="28"/>
  <c r="K18" i="28"/>
  <c r="H18" i="28"/>
  <c r="C18" i="28"/>
  <c r="AD17" i="28"/>
  <c r="J17" i="28" s="1"/>
  <c r="K17" i="28" s="1"/>
  <c r="AB17" i="28"/>
  <c r="Y17" i="28"/>
  <c r="X17" i="28"/>
  <c r="Q17" i="28"/>
  <c r="P17" i="28"/>
  <c r="O17" i="28"/>
  <c r="M17" i="28"/>
  <c r="I17" i="28"/>
  <c r="H17" i="28"/>
  <c r="C17" i="28"/>
  <c r="AB16" i="28"/>
  <c r="AD16" i="28" s="1"/>
  <c r="J16" i="28" s="1"/>
  <c r="Y16" i="28"/>
  <c r="X16" i="28"/>
  <c r="P16" i="28"/>
  <c r="O16" i="28"/>
  <c r="Q16" i="28" s="1"/>
  <c r="M16" i="28"/>
  <c r="H16" i="28"/>
  <c r="C16" i="28"/>
  <c r="AB15" i="28"/>
  <c r="AD15" i="28" s="1"/>
  <c r="J15" i="28" s="1"/>
  <c r="Y15" i="28"/>
  <c r="X15" i="28"/>
  <c r="P15" i="28"/>
  <c r="O15" i="28"/>
  <c r="Q15" i="28" s="1"/>
  <c r="M15" i="28"/>
  <c r="H15" i="28"/>
  <c r="C15" i="28"/>
  <c r="AD14" i="28"/>
  <c r="J14" i="28" s="1"/>
  <c r="AB14" i="28"/>
  <c r="Y14" i="28"/>
  <c r="X14" i="28"/>
  <c r="P14" i="28"/>
  <c r="O14" i="28"/>
  <c r="Q14" i="28" s="1"/>
  <c r="M14" i="28"/>
  <c r="H14" i="28"/>
  <c r="C14" i="28"/>
  <c r="AB13" i="28"/>
  <c r="AD13" i="28" s="1"/>
  <c r="J13" i="28" s="1"/>
  <c r="Y13" i="28"/>
  <c r="X13" i="28"/>
  <c r="P13" i="28"/>
  <c r="O13" i="28"/>
  <c r="M13" i="28"/>
  <c r="H13" i="28"/>
  <c r="C13" i="28"/>
  <c r="AB12" i="28"/>
  <c r="AD12" i="28" s="1"/>
  <c r="J12" i="28" s="1"/>
  <c r="K12" i="28" s="1"/>
  <c r="Y12" i="28"/>
  <c r="X12" i="28"/>
  <c r="P12" i="28"/>
  <c r="O12" i="28"/>
  <c r="Q12" i="28" s="1"/>
  <c r="M12" i="28"/>
  <c r="H12" i="28"/>
  <c r="C12" i="28"/>
  <c r="AB11" i="28"/>
  <c r="AD11" i="28" s="1"/>
  <c r="J11" i="28" s="1"/>
  <c r="Y11" i="28"/>
  <c r="X11" i="28"/>
  <c r="P11" i="28"/>
  <c r="O11" i="28"/>
  <c r="M11" i="28"/>
  <c r="H11" i="28"/>
  <c r="C11" i="28"/>
  <c r="AD10" i="28"/>
  <c r="J10" i="28" s="1"/>
  <c r="AB10" i="28"/>
  <c r="Y10" i="28"/>
  <c r="X10" i="28"/>
  <c r="P10" i="28"/>
  <c r="O10" i="28"/>
  <c r="Q10" i="28" s="1"/>
  <c r="M10" i="28"/>
  <c r="H10" i="28"/>
  <c r="C10" i="28"/>
  <c r="AD9" i="28"/>
  <c r="J9" i="28" s="1"/>
  <c r="K9" i="28" s="1"/>
  <c r="AB9" i="28"/>
  <c r="Y9" i="28"/>
  <c r="X9" i="28"/>
  <c r="P9" i="28"/>
  <c r="O9" i="28"/>
  <c r="Q9" i="28" s="1"/>
  <c r="M9" i="28"/>
  <c r="I9" i="28"/>
  <c r="H9" i="28"/>
  <c r="C9" i="28"/>
  <c r="AB8" i="28"/>
  <c r="AD8" i="28" s="1"/>
  <c r="J8" i="28" s="1"/>
  <c r="Y8" i="28"/>
  <c r="X8" i="28"/>
  <c r="P8" i="28"/>
  <c r="O8" i="28"/>
  <c r="M8" i="28"/>
  <c r="H8" i="28"/>
  <c r="C8" i="28"/>
  <c r="AD7" i="28"/>
  <c r="J7" i="28" s="1"/>
  <c r="I7" i="28" s="1"/>
  <c r="AB7" i="28"/>
  <c r="Y7" i="28"/>
  <c r="X7" i="28"/>
  <c r="P7" i="28"/>
  <c r="O7" i="28"/>
  <c r="Q7" i="28" s="1"/>
  <c r="M7" i="28"/>
  <c r="K7" i="28"/>
  <c r="H7" i="28"/>
  <c r="C7" i="28"/>
  <c r="AD6" i="28"/>
  <c r="J6" i="28" s="1"/>
  <c r="AB6" i="28"/>
  <c r="Y6" i="28"/>
  <c r="X6" i="28"/>
  <c r="P6" i="28"/>
  <c r="O6" i="28"/>
  <c r="Q6" i="28" s="1"/>
  <c r="M6" i="28"/>
  <c r="H6" i="28"/>
  <c r="C6" i="28"/>
  <c r="AD5" i="28"/>
  <c r="J5" i="28" s="1"/>
  <c r="I5" i="28" s="1"/>
  <c r="AB5" i="28"/>
  <c r="Y5" i="28"/>
  <c r="X5" i="28"/>
  <c r="P5" i="28"/>
  <c r="O5" i="28"/>
  <c r="M5" i="28"/>
  <c r="H5" i="28"/>
  <c r="C5" i="28"/>
  <c r="AB4" i="28"/>
  <c r="AD4" i="28" s="1"/>
  <c r="Y4" i="28"/>
  <c r="X4" i="28"/>
  <c r="P4" i="28"/>
  <c r="O4" i="28"/>
  <c r="M4" i="28"/>
  <c r="H4" i="28"/>
  <c r="C4" i="28"/>
  <c r="AG3" i="28"/>
  <c r="AF3" i="28"/>
  <c r="W3" i="28"/>
  <c r="X3" i="28" s="1"/>
  <c r="V3" i="28"/>
  <c r="U3" i="28"/>
  <c r="T3" i="28"/>
  <c r="O3" i="28"/>
  <c r="G3" i="28"/>
  <c r="F3" i="28"/>
  <c r="D3" i="28"/>
  <c r="A2" i="28"/>
  <c r="A1" i="28"/>
  <c r="AB31" i="27"/>
  <c r="AD31" i="27" s="1"/>
  <c r="J31" i="27" s="1"/>
  <c r="I31" i="27" s="1"/>
  <c r="Y31" i="27"/>
  <c r="X31" i="27"/>
  <c r="P31" i="27"/>
  <c r="O31" i="27"/>
  <c r="M31" i="27"/>
  <c r="H31" i="27"/>
  <c r="C31" i="27"/>
  <c r="AB30" i="27"/>
  <c r="AD30" i="27" s="1"/>
  <c r="J30" i="27" s="1"/>
  <c r="K30" i="27" s="1"/>
  <c r="Y30" i="27"/>
  <c r="X30" i="27"/>
  <c r="P30" i="27"/>
  <c r="O30" i="27"/>
  <c r="M30" i="27"/>
  <c r="H30" i="27"/>
  <c r="C30" i="27"/>
  <c r="AD29" i="27"/>
  <c r="J29" i="27" s="1"/>
  <c r="AB29" i="27"/>
  <c r="Y29" i="27"/>
  <c r="X29" i="27"/>
  <c r="P29" i="27"/>
  <c r="O29" i="27"/>
  <c r="M29" i="27"/>
  <c r="H29" i="27"/>
  <c r="C29" i="27"/>
  <c r="AD28" i="27"/>
  <c r="J28" i="27" s="1"/>
  <c r="AB28" i="27"/>
  <c r="Y28" i="27"/>
  <c r="X28" i="27"/>
  <c r="P28" i="27"/>
  <c r="Q28" i="27" s="1"/>
  <c r="O28" i="27"/>
  <c r="M28" i="27"/>
  <c r="H28" i="27"/>
  <c r="C28" i="27"/>
  <c r="AD27" i="27"/>
  <c r="J27" i="27" s="1"/>
  <c r="K27" i="27" s="1"/>
  <c r="AB27" i="27"/>
  <c r="Y27" i="27"/>
  <c r="X27" i="27"/>
  <c r="P27" i="27"/>
  <c r="O27" i="27"/>
  <c r="Q27" i="27" s="1"/>
  <c r="M27" i="27"/>
  <c r="I27" i="27"/>
  <c r="H27" i="27"/>
  <c r="C27" i="27"/>
  <c r="AB26" i="27"/>
  <c r="AD26" i="27" s="1"/>
  <c r="J26" i="27" s="1"/>
  <c r="Y26" i="27"/>
  <c r="X26" i="27"/>
  <c r="P26" i="27"/>
  <c r="O26" i="27"/>
  <c r="M26" i="27"/>
  <c r="H26" i="27"/>
  <c r="C26" i="27"/>
  <c r="AD25" i="27"/>
  <c r="J25" i="27" s="1"/>
  <c r="AB25" i="27"/>
  <c r="Y25" i="27"/>
  <c r="X25" i="27"/>
  <c r="P25" i="27"/>
  <c r="O25" i="27"/>
  <c r="Q25" i="27" s="1"/>
  <c r="M25" i="27"/>
  <c r="H25" i="27"/>
  <c r="C25" i="27"/>
  <c r="AD24" i="27"/>
  <c r="J24" i="27" s="1"/>
  <c r="AB24" i="27"/>
  <c r="Y24" i="27"/>
  <c r="X24" i="27"/>
  <c r="P24" i="27"/>
  <c r="Q24" i="27" s="1"/>
  <c r="O24" i="27"/>
  <c r="M24" i="27"/>
  <c r="H24" i="27"/>
  <c r="C24" i="27"/>
  <c r="AD23" i="27"/>
  <c r="J23" i="27" s="1"/>
  <c r="I23" i="27" s="1"/>
  <c r="AB23" i="27"/>
  <c r="Y23" i="27"/>
  <c r="X23" i="27"/>
  <c r="P23" i="27"/>
  <c r="O23" i="27"/>
  <c r="Q23" i="27" s="1"/>
  <c r="M23" i="27"/>
  <c r="H23" i="27"/>
  <c r="C23" i="27"/>
  <c r="AB22" i="27"/>
  <c r="AD22" i="27" s="1"/>
  <c r="J22" i="27" s="1"/>
  <c r="K22" i="27" s="1"/>
  <c r="Y22" i="27"/>
  <c r="X22" i="27"/>
  <c r="P22" i="27"/>
  <c r="O22" i="27"/>
  <c r="M22" i="27"/>
  <c r="I22" i="27"/>
  <c r="H22" i="27"/>
  <c r="C22" i="27"/>
  <c r="AD21" i="27"/>
  <c r="J21" i="27" s="1"/>
  <c r="AB21" i="27"/>
  <c r="Y21" i="27"/>
  <c r="X21" i="27"/>
  <c r="P21" i="27"/>
  <c r="O21" i="27"/>
  <c r="Q21" i="27" s="1"/>
  <c r="M21" i="27"/>
  <c r="H21" i="27"/>
  <c r="C21" i="27"/>
  <c r="AB20" i="27"/>
  <c r="AD20" i="27" s="1"/>
  <c r="J20" i="27" s="1"/>
  <c r="Y20" i="27"/>
  <c r="X20" i="27"/>
  <c r="Q20" i="27"/>
  <c r="P20" i="27"/>
  <c r="O20" i="27"/>
  <c r="M20" i="27"/>
  <c r="H20" i="27"/>
  <c r="C20" i="27"/>
  <c r="AB19" i="27"/>
  <c r="AD19" i="27" s="1"/>
  <c r="J19" i="27" s="1"/>
  <c r="Y19" i="27"/>
  <c r="X19" i="27"/>
  <c r="Q19" i="27"/>
  <c r="P19" i="27"/>
  <c r="O19" i="27"/>
  <c r="M19" i="27"/>
  <c r="H19" i="27"/>
  <c r="C19" i="27"/>
  <c r="AB18" i="27"/>
  <c r="AD18" i="27" s="1"/>
  <c r="J18" i="27" s="1"/>
  <c r="Y18" i="27"/>
  <c r="X18" i="27"/>
  <c r="P18" i="27"/>
  <c r="O18" i="27"/>
  <c r="M18" i="27"/>
  <c r="H18" i="27"/>
  <c r="C18" i="27"/>
  <c r="AB17" i="27"/>
  <c r="AD17" i="27" s="1"/>
  <c r="J17" i="27" s="1"/>
  <c r="Y17" i="27"/>
  <c r="X17" i="27"/>
  <c r="P17" i="27"/>
  <c r="O17" i="27"/>
  <c r="Q17" i="27" s="1"/>
  <c r="M17" i="27"/>
  <c r="H17" i="27"/>
  <c r="C17" i="27"/>
  <c r="AB16" i="27"/>
  <c r="AD16" i="27" s="1"/>
  <c r="J16" i="27" s="1"/>
  <c r="Y16" i="27"/>
  <c r="X16" i="27"/>
  <c r="Q16" i="27"/>
  <c r="P16" i="27"/>
  <c r="O16" i="27"/>
  <c r="M16" i="27"/>
  <c r="H16" i="27"/>
  <c r="C16" i="27"/>
  <c r="AD15" i="27"/>
  <c r="J15" i="27" s="1"/>
  <c r="I15" i="27" s="1"/>
  <c r="AB15" i="27"/>
  <c r="Y15" i="27"/>
  <c r="X15" i="27"/>
  <c r="P15" i="27"/>
  <c r="O15" i="27"/>
  <c r="Q15" i="27" s="1"/>
  <c r="M15" i="27"/>
  <c r="K15" i="27"/>
  <c r="H15" i="27"/>
  <c r="C15" i="27"/>
  <c r="AB14" i="27"/>
  <c r="AD14" i="27" s="1"/>
  <c r="J14" i="27" s="1"/>
  <c r="K14" i="27" s="1"/>
  <c r="Y14" i="27"/>
  <c r="X14" i="27"/>
  <c r="P14" i="27"/>
  <c r="O14" i="27"/>
  <c r="M14" i="27"/>
  <c r="H14" i="27"/>
  <c r="C14" i="27"/>
  <c r="AB13" i="27"/>
  <c r="AD13" i="27" s="1"/>
  <c r="J13" i="27" s="1"/>
  <c r="Y13" i="27"/>
  <c r="X13" i="27"/>
  <c r="P13" i="27"/>
  <c r="O13" i="27"/>
  <c r="M13" i="27"/>
  <c r="H13" i="27"/>
  <c r="C13" i="27"/>
  <c r="AB12" i="27"/>
  <c r="AD12" i="27" s="1"/>
  <c r="J12" i="27" s="1"/>
  <c r="Y12" i="27"/>
  <c r="X12" i="27"/>
  <c r="P12" i="27"/>
  <c r="O12" i="27"/>
  <c r="Q12" i="27" s="1"/>
  <c r="M12" i="27"/>
  <c r="H12" i="27"/>
  <c r="C12" i="27"/>
  <c r="AB11" i="27"/>
  <c r="AD11" i="27" s="1"/>
  <c r="J11" i="27" s="1"/>
  <c r="Y11" i="27"/>
  <c r="X11" i="27"/>
  <c r="P11" i="27"/>
  <c r="O11" i="27"/>
  <c r="Q11" i="27" s="1"/>
  <c r="M11" i="27"/>
  <c r="H11" i="27"/>
  <c r="C11" i="27"/>
  <c r="AB10" i="27"/>
  <c r="AD10" i="27" s="1"/>
  <c r="J10" i="27" s="1"/>
  <c r="Y10" i="27"/>
  <c r="X10" i="27"/>
  <c r="P10" i="27"/>
  <c r="O10" i="27"/>
  <c r="Q10" i="27" s="1"/>
  <c r="M10" i="27"/>
  <c r="H10" i="27"/>
  <c r="C10" i="27"/>
  <c r="AB9" i="27"/>
  <c r="AD9" i="27" s="1"/>
  <c r="J9" i="27" s="1"/>
  <c r="Y9" i="27"/>
  <c r="X9" i="27"/>
  <c r="Q9" i="27"/>
  <c r="P9" i="27"/>
  <c r="O9" i="27"/>
  <c r="M9" i="27"/>
  <c r="H9" i="27"/>
  <c r="C9" i="27"/>
  <c r="AB8" i="27"/>
  <c r="AD8" i="27" s="1"/>
  <c r="J8" i="27" s="1"/>
  <c r="Y8" i="27"/>
  <c r="X8" i="27"/>
  <c r="P8" i="27"/>
  <c r="O8" i="27"/>
  <c r="Q8" i="27" s="1"/>
  <c r="M8" i="27"/>
  <c r="H8" i="27"/>
  <c r="C8" i="27"/>
  <c r="AB7" i="27"/>
  <c r="AD7" i="27" s="1"/>
  <c r="J7" i="27" s="1"/>
  <c r="I7" i="27" s="1"/>
  <c r="Y7" i="27"/>
  <c r="X7" i="27"/>
  <c r="P7" i="27"/>
  <c r="O7" i="27"/>
  <c r="M7" i="27"/>
  <c r="K7" i="27"/>
  <c r="H7" i="27"/>
  <c r="C7" i="27"/>
  <c r="AB6" i="27"/>
  <c r="AD6" i="27" s="1"/>
  <c r="J6" i="27" s="1"/>
  <c r="Y6" i="27"/>
  <c r="X6" i="27"/>
  <c r="P6" i="27"/>
  <c r="O6" i="27"/>
  <c r="Q6" i="27" s="1"/>
  <c r="M6" i="27"/>
  <c r="H6" i="27"/>
  <c r="C6" i="27"/>
  <c r="AD5" i="27"/>
  <c r="J5" i="27" s="1"/>
  <c r="AB5" i="27"/>
  <c r="Y5" i="27"/>
  <c r="X5" i="27"/>
  <c r="P5" i="27"/>
  <c r="O5" i="27"/>
  <c r="Q5" i="27" s="1"/>
  <c r="M5" i="27"/>
  <c r="H5" i="27"/>
  <c r="C5" i="27"/>
  <c r="AB4" i="27"/>
  <c r="AD4" i="27" s="1"/>
  <c r="Y4" i="27"/>
  <c r="X4" i="27"/>
  <c r="Q4" i="27"/>
  <c r="P4" i="27"/>
  <c r="O4" i="27"/>
  <c r="M4" i="27"/>
  <c r="H4" i="27"/>
  <c r="C4" i="27"/>
  <c r="AG3" i="27"/>
  <c r="AF3" i="27"/>
  <c r="W3" i="27"/>
  <c r="V3" i="27"/>
  <c r="U3" i="27"/>
  <c r="T3" i="27"/>
  <c r="O3" i="27"/>
  <c r="G3" i="27"/>
  <c r="F3" i="27"/>
  <c r="D3" i="27"/>
  <c r="A2" i="27"/>
  <c r="A1" i="27"/>
  <c r="AB31" i="26"/>
  <c r="AD31" i="26" s="1"/>
  <c r="J31" i="26" s="1"/>
  <c r="Y31" i="26"/>
  <c r="X31" i="26"/>
  <c r="P31" i="26"/>
  <c r="O31" i="26"/>
  <c r="Q31" i="26" s="1"/>
  <c r="M31" i="26"/>
  <c r="H31" i="26"/>
  <c r="C31" i="26"/>
  <c r="AB30" i="26"/>
  <c r="AD30" i="26" s="1"/>
  <c r="J30" i="26" s="1"/>
  <c r="Y30" i="26"/>
  <c r="X30" i="26"/>
  <c r="Q30" i="26"/>
  <c r="P30" i="26"/>
  <c r="O30" i="26"/>
  <c r="M30" i="26"/>
  <c r="H30" i="26"/>
  <c r="C30" i="26"/>
  <c r="AB29" i="26"/>
  <c r="AD29" i="26" s="1"/>
  <c r="J29" i="26" s="1"/>
  <c r="Y29" i="26"/>
  <c r="X29" i="26"/>
  <c r="P29" i="26"/>
  <c r="O29" i="26"/>
  <c r="Q29" i="26" s="1"/>
  <c r="M29" i="26"/>
  <c r="H29" i="26"/>
  <c r="C29" i="26"/>
  <c r="AB28" i="26"/>
  <c r="AD28" i="26" s="1"/>
  <c r="J28" i="26" s="1"/>
  <c r="Y28" i="26"/>
  <c r="X28" i="26"/>
  <c r="P28" i="26"/>
  <c r="O28" i="26"/>
  <c r="M28" i="26"/>
  <c r="H28" i="26"/>
  <c r="C28" i="26"/>
  <c r="AB27" i="26"/>
  <c r="AD27" i="26" s="1"/>
  <c r="Y27" i="26"/>
  <c r="X27" i="26"/>
  <c r="P27" i="26"/>
  <c r="Q27" i="26" s="1"/>
  <c r="O27" i="26"/>
  <c r="M27" i="26"/>
  <c r="J27" i="26"/>
  <c r="H27" i="26"/>
  <c r="C27" i="26"/>
  <c r="AB26" i="26"/>
  <c r="AD26" i="26" s="1"/>
  <c r="J26" i="26" s="1"/>
  <c r="Y26" i="26"/>
  <c r="X26" i="26"/>
  <c r="Q26" i="26"/>
  <c r="P26" i="26"/>
  <c r="O26" i="26"/>
  <c r="M26" i="26"/>
  <c r="H26" i="26"/>
  <c r="C26" i="26"/>
  <c r="AD25" i="26"/>
  <c r="J25" i="26" s="1"/>
  <c r="AB25" i="26"/>
  <c r="Y25" i="26"/>
  <c r="X25" i="26"/>
  <c r="P25" i="26"/>
  <c r="O25" i="26"/>
  <c r="Q25" i="26" s="1"/>
  <c r="M25" i="26"/>
  <c r="H25" i="26"/>
  <c r="C25" i="26"/>
  <c r="AB24" i="26"/>
  <c r="AD24" i="26" s="1"/>
  <c r="J24" i="26" s="1"/>
  <c r="Y24" i="26"/>
  <c r="X24" i="26"/>
  <c r="P24" i="26"/>
  <c r="O24" i="26"/>
  <c r="Q24" i="26" s="1"/>
  <c r="M24" i="26"/>
  <c r="H24" i="26"/>
  <c r="C24" i="26"/>
  <c r="AD23" i="26"/>
  <c r="J23" i="26" s="1"/>
  <c r="AB23" i="26"/>
  <c r="Y23" i="26"/>
  <c r="X23" i="26"/>
  <c r="P23" i="26"/>
  <c r="O23" i="26"/>
  <c r="Q23" i="26" s="1"/>
  <c r="M23" i="26"/>
  <c r="H23" i="26"/>
  <c r="C23" i="26"/>
  <c r="AD22" i="26"/>
  <c r="J22" i="26" s="1"/>
  <c r="AB22" i="26"/>
  <c r="Y22" i="26"/>
  <c r="X22" i="26"/>
  <c r="P22" i="26"/>
  <c r="Q22" i="26" s="1"/>
  <c r="O22" i="26"/>
  <c r="M22" i="26"/>
  <c r="H22" i="26"/>
  <c r="C22" i="26"/>
  <c r="AB21" i="26"/>
  <c r="AD21" i="26" s="1"/>
  <c r="J21" i="26" s="1"/>
  <c r="Y21" i="26"/>
  <c r="X21" i="26"/>
  <c r="P21" i="26"/>
  <c r="O21" i="26"/>
  <c r="Q21" i="26" s="1"/>
  <c r="M21" i="26"/>
  <c r="H21" i="26"/>
  <c r="C21" i="26"/>
  <c r="AB20" i="26"/>
  <c r="AD20" i="26" s="1"/>
  <c r="J20" i="26" s="1"/>
  <c r="Y20" i="26"/>
  <c r="X20" i="26"/>
  <c r="P20" i="26"/>
  <c r="O20" i="26"/>
  <c r="M20" i="26"/>
  <c r="H20" i="26"/>
  <c r="C20" i="26"/>
  <c r="AB19" i="26"/>
  <c r="AD19" i="26" s="1"/>
  <c r="J19" i="26" s="1"/>
  <c r="K19" i="26" s="1"/>
  <c r="Y19" i="26"/>
  <c r="X19" i="26"/>
  <c r="P19" i="26"/>
  <c r="O19" i="26"/>
  <c r="Q19" i="26" s="1"/>
  <c r="M19" i="26"/>
  <c r="H19" i="26"/>
  <c r="C19" i="26"/>
  <c r="AD18" i="26"/>
  <c r="J18" i="26" s="1"/>
  <c r="AB18" i="26"/>
  <c r="Y18" i="26"/>
  <c r="X18" i="26"/>
  <c r="P18" i="26"/>
  <c r="O18" i="26"/>
  <c r="Q18" i="26" s="1"/>
  <c r="M18" i="26"/>
  <c r="H18" i="26"/>
  <c r="C18" i="26"/>
  <c r="AB17" i="26"/>
  <c r="AD17" i="26" s="1"/>
  <c r="J17" i="26" s="1"/>
  <c r="Y17" i="26"/>
  <c r="X17" i="26"/>
  <c r="P17" i="26"/>
  <c r="O17" i="26"/>
  <c r="M17" i="26"/>
  <c r="H17" i="26"/>
  <c r="C17" i="26"/>
  <c r="AB16" i="26"/>
  <c r="AD16" i="26" s="1"/>
  <c r="J16" i="26" s="1"/>
  <c r="K16" i="26" s="1"/>
  <c r="Y16" i="26"/>
  <c r="X16" i="26"/>
  <c r="P16" i="26"/>
  <c r="O16" i="26"/>
  <c r="M16" i="26"/>
  <c r="I16" i="26"/>
  <c r="H16" i="26"/>
  <c r="C16" i="26"/>
  <c r="AD15" i="26"/>
  <c r="J15" i="26" s="1"/>
  <c r="AB15" i="26"/>
  <c r="Y15" i="26"/>
  <c r="X15" i="26"/>
  <c r="P15" i="26"/>
  <c r="O15" i="26"/>
  <c r="Q15" i="26" s="1"/>
  <c r="M15" i="26"/>
  <c r="H15" i="26"/>
  <c r="C15" i="26"/>
  <c r="AD14" i="26"/>
  <c r="J14" i="26" s="1"/>
  <c r="AB14" i="26"/>
  <c r="Y14" i="26"/>
  <c r="X14" i="26"/>
  <c r="P14" i="26"/>
  <c r="O14" i="26"/>
  <c r="Q14" i="26" s="1"/>
  <c r="M14" i="26"/>
  <c r="H14" i="26"/>
  <c r="C14" i="26"/>
  <c r="AB13" i="26"/>
  <c r="AD13" i="26" s="1"/>
  <c r="J13" i="26" s="1"/>
  <c r="Y13" i="26"/>
  <c r="X13" i="26"/>
  <c r="P13" i="26"/>
  <c r="O13" i="26"/>
  <c r="M13" i="26"/>
  <c r="H13" i="26"/>
  <c r="C13" i="26"/>
  <c r="AB12" i="26"/>
  <c r="AD12" i="26" s="1"/>
  <c r="J12" i="26" s="1"/>
  <c r="Y12" i="26"/>
  <c r="X12" i="26"/>
  <c r="P12" i="26"/>
  <c r="O12" i="26"/>
  <c r="Q12" i="26" s="1"/>
  <c r="M12" i="26"/>
  <c r="H12" i="26"/>
  <c r="C12" i="26"/>
  <c r="AD11" i="26"/>
  <c r="J11" i="26" s="1"/>
  <c r="K11" i="26" s="1"/>
  <c r="AB11" i="26"/>
  <c r="Y11" i="26"/>
  <c r="X11" i="26"/>
  <c r="Q11" i="26"/>
  <c r="P11" i="26"/>
  <c r="O11" i="26"/>
  <c r="M11" i="26"/>
  <c r="I11" i="26"/>
  <c r="H11" i="26"/>
  <c r="C11" i="26"/>
  <c r="AB10" i="26"/>
  <c r="AD10" i="26" s="1"/>
  <c r="J10" i="26" s="1"/>
  <c r="I10" i="26" s="1"/>
  <c r="Y10" i="26"/>
  <c r="X10" i="26"/>
  <c r="P10" i="26"/>
  <c r="Q10" i="26" s="1"/>
  <c r="O10" i="26"/>
  <c r="M10" i="26"/>
  <c r="H10" i="26"/>
  <c r="C10" i="26"/>
  <c r="AD9" i="26"/>
  <c r="J9" i="26" s="1"/>
  <c r="AB9" i="26"/>
  <c r="Y9" i="26"/>
  <c r="X9" i="26"/>
  <c r="P9" i="26"/>
  <c r="O9" i="26"/>
  <c r="Q9" i="26" s="1"/>
  <c r="M9" i="26"/>
  <c r="K9" i="26"/>
  <c r="I9" i="26"/>
  <c r="H9" i="26"/>
  <c r="C9" i="26"/>
  <c r="AB8" i="26"/>
  <c r="AD8" i="26" s="1"/>
  <c r="J8" i="26" s="1"/>
  <c r="K8" i="26" s="1"/>
  <c r="Y8" i="26"/>
  <c r="X8" i="26"/>
  <c r="P8" i="26"/>
  <c r="O8" i="26"/>
  <c r="M8" i="26"/>
  <c r="H8" i="26"/>
  <c r="C8" i="26"/>
  <c r="AB7" i="26"/>
  <c r="AD7" i="26" s="1"/>
  <c r="Y7" i="26"/>
  <c r="X7" i="26"/>
  <c r="P7" i="26"/>
  <c r="O7" i="26"/>
  <c r="M7" i="26"/>
  <c r="J7" i="26"/>
  <c r="H7" i="26"/>
  <c r="C7" i="26"/>
  <c r="AB6" i="26"/>
  <c r="AD6" i="26" s="1"/>
  <c r="J6" i="26" s="1"/>
  <c r="Y6" i="26"/>
  <c r="X6" i="26"/>
  <c r="P6" i="26"/>
  <c r="O6" i="26"/>
  <c r="Q6" i="26" s="1"/>
  <c r="M6" i="26"/>
  <c r="H6" i="26"/>
  <c r="C6" i="26"/>
  <c r="AB5" i="26"/>
  <c r="AD5" i="26" s="1"/>
  <c r="J5" i="26" s="1"/>
  <c r="Y5" i="26"/>
  <c r="X5" i="26"/>
  <c r="P5" i="26"/>
  <c r="O5" i="26"/>
  <c r="Q5" i="26" s="1"/>
  <c r="M5" i="26"/>
  <c r="H5" i="26"/>
  <c r="C5" i="26"/>
  <c r="AB4" i="26"/>
  <c r="AD4" i="26" s="1"/>
  <c r="Y4" i="26"/>
  <c r="X4" i="26"/>
  <c r="P4" i="26"/>
  <c r="O4" i="26"/>
  <c r="M4" i="26"/>
  <c r="H4" i="26"/>
  <c r="C4" i="26"/>
  <c r="AG3" i="26"/>
  <c r="AF3" i="26"/>
  <c r="W3" i="26"/>
  <c r="V3" i="26"/>
  <c r="U3" i="26"/>
  <c r="T3" i="26"/>
  <c r="O3" i="26"/>
  <c r="G3" i="26"/>
  <c r="F3" i="26"/>
  <c r="D3" i="26"/>
  <c r="A2" i="26"/>
  <c r="A1" i="26"/>
  <c r="AB31" i="25"/>
  <c r="AD31" i="25" s="1"/>
  <c r="J31" i="25" s="1"/>
  <c r="Y31" i="25"/>
  <c r="X31" i="25"/>
  <c r="P31" i="25"/>
  <c r="O31" i="25"/>
  <c r="Q31" i="25" s="1"/>
  <c r="M31" i="25"/>
  <c r="H31" i="25"/>
  <c r="C31" i="25"/>
  <c r="AB30" i="25"/>
  <c r="AD30" i="25" s="1"/>
  <c r="Y30" i="25"/>
  <c r="X30" i="25"/>
  <c r="P30" i="25"/>
  <c r="O30" i="25"/>
  <c r="M30" i="25"/>
  <c r="J30" i="25"/>
  <c r="H30" i="25"/>
  <c r="C30" i="25"/>
  <c r="AB29" i="25"/>
  <c r="AD29" i="25" s="1"/>
  <c r="J29" i="25" s="1"/>
  <c r="Y29" i="25"/>
  <c r="X29" i="25"/>
  <c r="Q29" i="25"/>
  <c r="P29" i="25"/>
  <c r="O29" i="25"/>
  <c r="M29" i="25"/>
  <c r="H29" i="25"/>
  <c r="C29" i="25"/>
  <c r="AD28" i="25"/>
  <c r="J28" i="25" s="1"/>
  <c r="I28" i="25" s="1"/>
  <c r="AB28" i="25"/>
  <c r="Y28" i="25"/>
  <c r="X28" i="25"/>
  <c r="Q28" i="25"/>
  <c r="P28" i="25"/>
  <c r="O28" i="25"/>
  <c r="M28" i="25"/>
  <c r="K28" i="25"/>
  <c r="H28" i="25"/>
  <c r="C28" i="25"/>
  <c r="AB27" i="25"/>
  <c r="AD27" i="25" s="1"/>
  <c r="J27" i="25" s="1"/>
  <c r="K27" i="25" s="1"/>
  <c r="Y27" i="25"/>
  <c r="X27" i="25"/>
  <c r="P27" i="25"/>
  <c r="O27" i="25"/>
  <c r="Q27" i="25" s="1"/>
  <c r="M27" i="25"/>
  <c r="H27" i="25"/>
  <c r="C27" i="25"/>
  <c r="AB26" i="25"/>
  <c r="AD26" i="25" s="1"/>
  <c r="Y26" i="25"/>
  <c r="X26" i="25"/>
  <c r="P26" i="25"/>
  <c r="O26" i="25"/>
  <c r="M26" i="25"/>
  <c r="J26" i="25"/>
  <c r="H26" i="25"/>
  <c r="C26" i="25"/>
  <c r="AB25" i="25"/>
  <c r="AD25" i="25" s="1"/>
  <c r="J25" i="25" s="1"/>
  <c r="Y25" i="25"/>
  <c r="X25" i="25"/>
  <c r="P25" i="25"/>
  <c r="Q25" i="25" s="1"/>
  <c r="O25" i="25"/>
  <c r="M25" i="25"/>
  <c r="H25" i="25"/>
  <c r="C25" i="25"/>
  <c r="AB24" i="25"/>
  <c r="AD24" i="25" s="1"/>
  <c r="J24" i="25" s="1"/>
  <c r="Y24" i="25"/>
  <c r="X24" i="25"/>
  <c r="P24" i="25"/>
  <c r="O24" i="25"/>
  <c r="Q24" i="25" s="1"/>
  <c r="M24" i="25"/>
  <c r="H24" i="25"/>
  <c r="C24" i="25"/>
  <c r="AD23" i="25"/>
  <c r="J23" i="25" s="1"/>
  <c r="K23" i="25" s="1"/>
  <c r="AB23" i="25"/>
  <c r="Y23" i="25"/>
  <c r="X23" i="25"/>
  <c r="P23" i="25"/>
  <c r="O23" i="25"/>
  <c r="Q23" i="25" s="1"/>
  <c r="M23" i="25"/>
  <c r="I23" i="25"/>
  <c r="H23" i="25"/>
  <c r="C23" i="25"/>
  <c r="AB22" i="25"/>
  <c r="AD22" i="25" s="1"/>
  <c r="J22" i="25" s="1"/>
  <c r="Y22" i="25"/>
  <c r="X22" i="25"/>
  <c r="P22" i="25"/>
  <c r="O22" i="25"/>
  <c r="M22" i="25"/>
  <c r="H22" i="25"/>
  <c r="C22" i="25"/>
  <c r="AB21" i="25"/>
  <c r="AD21" i="25" s="1"/>
  <c r="J21" i="25" s="1"/>
  <c r="Y21" i="25"/>
  <c r="X21" i="25"/>
  <c r="P21" i="25"/>
  <c r="Q21" i="25" s="1"/>
  <c r="O21" i="25"/>
  <c r="M21" i="25"/>
  <c r="H21" i="25"/>
  <c r="C21" i="25"/>
  <c r="AD20" i="25"/>
  <c r="J20" i="25" s="1"/>
  <c r="I20" i="25" s="1"/>
  <c r="AB20" i="25"/>
  <c r="Y20" i="25"/>
  <c r="X20" i="25"/>
  <c r="P20" i="25"/>
  <c r="Q20" i="25" s="1"/>
  <c r="O20" i="25"/>
  <c r="M20" i="25"/>
  <c r="H20" i="25"/>
  <c r="C20" i="25"/>
  <c r="AD19" i="25"/>
  <c r="J19" i="25" s="1"/>
  <c r="K19" i="25" s="1"/>
  <c r="AB19" i="25"/>
  <c r="Y19" i="25"/>
  <c r="X19" i="25"/>
  <c r="P19" i="25"/>
  <c r="O19" i="25"/>
  <c r="Q19" i="25" s="1"/>
  <c r="M19" i="25"/>
  <c r="I19" i="25"/>
  <c r="H19" i="25"/>
  <c r="C19" i="25"/>
  <c r="AB18" i="25"/>
  <c r="AD18" i="25" s="1"/>
  <c r="J18" i="25" s="1"/>
  <c r="K18" i="25" s="1"/>
  <c r="Y18" i="25"/>
  <c r="X18" i="25"/>
  <c r="P18" i="25"/>
  <c r="O18" i="25"/>
  <c r="M18" i="25"/>
  <c r="H18" i="25"/>
  <c r="C18" i="25"/>
  <c r="AB17" i="25"/>
  <c r="AD17" i="25" s="1"/>
  <c r="J17" i="25" s="1"/>
  <c r="Y17" i="25"/>
  <c r="X17" i="25"/>
  <c r="P17" i="25"/>
  <c r="O17" i="25"/>
  <c r="M17" i="25"/>
  <c r="H17" i="25"/>
  <c r="C17" i="25"/>
  <c r="AB16" i="25"/>
  <c r="AD16" i="25" s="1"/>
  <c r="Y16" i="25"/>
  <c r="X16" i="25"/>
  <c r="P16" i="25"/>
  <c r="O16" i="25"/>
  <c r="Q16" i="25" s="1"/>
  <c r="M16" i="25"/>
  <c r="J16" i="25"/>
  <c r="H16" i="25"/>
  <c r="C16" i="25"/>
  <c r="AB15" i="25"/>
  <c r="AD15" i="25" s="1"/>
  <c r="J15" i="25" s="1"/>
  <c r="Y15" i="25"/>
  <c r="X15" i="25"/>
  <c r="P15" i="25"/>
  <c r="O15" i="25"/>
  <c r="Q15" i="25" s="1"/>
  <c r="M15" i="25"/>
  <c r="H15" i="25"/>
  <c r="C15" i="25"/>
  <c r="AB14" i="25"/>
  <c r="AD14" i="25" s="1"/>
  <c r="Y14" i="25"/>
  <c r="X14" i="25"/>
  <c r="P14" i="25"/>
  <c r="O14" i="25"/>
  <c r="M14" i="25"/>
  <c r="J14" i="25"/>
  <c r="K14" i="25" s="1"/>
  <c r="I14" i="25"/>
  <c r="H14" i="25"/>
  <c r="C14" i="25"/>
  <c r="AB13" i="25"/>
  <c r="AD13" i="25" s="1"/>
  <c r="J13" i="25" s="1"/>
  <c r="I13" i="25" s="1"/>
  <c r="Y13" i="25"/>
  <c r="X13" i="25"/>
  <c r="P13" i="25"/>
  <c r="O13" i="25"/>
  <c r="M13" i="25"/>
  <c r="K13" i="25"/>
  <c r="H13" i="25"/>
  <c r="C13" i="25"/>
  <c r="AB12" i="25"/>
  <c r="AD12" i="25" s="1"/>
  <c r="J12" i="25" s="1"/>
  <c r="Y12" i="25"/>
  <c r="X12" i="25"/>
  <c r="P12" i="25"/>
  <c r="Q12" i="25" s="1"/>
  <c r="O12" i="25"/>
  <c r="M12" i="25"/>
  <c r="H12" i="25"/>
  <c r="C12" i="25"/>
  <c r="AD11" i="25"/>
  <c r="J11" i="25" s="1"/>
  <c r="K11" i="25" s="1"/>
  <c r="AB11" i="25"/>
  <c r="Y11" i="25"/>
  <c r="X11" i="25"/>
  <c r="P11" i="25"/>
  <c r="O11" i="25"/>
  <c r="M11" i="25"/>
  <c r="H11" i="25"/>
  <c r="C11" i="25"/>
  <c r="AB10" i="25"/>
  <c r="AD10" i="25" s="1"/>
  <c r="J10" i="25" s="1"/>
  <c r="K10" i="25" s="1"/>
  <c r="Y10" i="25"/>
  <c r="X10" i="25"/>
  <c r="P10" i="25"/>
  <c r="O10" i="25"/>
  <c r="M10" i="25"/>
  <c r="H10" i="25"/>
  <c r="C10" i="25"/>
  <c r="AB9" i="25"/>
  <c r="AD9" i="25" s="1"/>
  <c r="J9" i="25" s="1"/>
  <c r="Y9" i="25"/>
  <c r="X9" i="25"/>
  <c r="P9" i="25"/>
  <c r="Q9" i="25" s="1"/>
  <c r="O9" i="25"/>
  <c r="M9" i="25"/>
  <c r="H9" i="25"/>
  <c r="C9" i="25"/>
  <c r="AB8" i="25"/>
  <c r="AD8" i="25" s="1"/>
  <c r="J8" i="25" s="1"/>
  <c r="Y8" i="25"/>
  <c r="X8" i="25"/>
  <c r="Q8" i="25"/>
  <c r="P8" i="25"/>
  <c r="O8" i="25"/>
  <c r="M8" i="25"/>
  <c r="H8" i="25"/>
  <c r="C8" i="25"/>
  <c r="AD7" i="25"/>
  <c r="J7" i="25" s="1"/>
  <c r="K7" i="25" s="1"/>
  <c r="AB7" i="25"/>
  <c r="Y7" i="25"/>
  <c r="X7" i="25"/>
  <c r="Q7" i="25"/>
  <c r="P7" i="25"/>
  <c r="O7" i="25"/>
  <c r="M7" i="25"/>
  <c r="I7" i="25"/>
  <c r="H7" i="25"/>
  <c r="C7" i="25"/>
  <c r="AB6" i="25"/>
  <c r="AD6" i="25" s="1"/>
  <c r="Y6" i="25"/>
  <c r="X6" i="25"/>
  <c r="P6" i="25"/>
  <c r="O6" i="25"/>
  <c r="Q6" i="25" s="1"/>
  <c r="M6" i="25"/>
  <c r="H6" i="25"/>
  <c r="C6" i="25"/>
  <c r="AB5" i="25"/>
  <c r="AD5" i="25" s="1"/>
  <c r="J5" i="25" s="1"/>
  <c r="Y5" i="25"/>
  <c r="X5" i="25"/>
  <c r="P5" i="25"/>
  <c r="Q5" i="25" s="1"/>
  <c r="O5" i="25"/>
  <c r="M5" i="25"/>
  <c r="H5" i="25"/>
  <c r="C5" i="25"/>
  <c r="AB4" i="25"/>
  <c r="AD4" i="25" s="1"/>
  <c r="J4" i="25" s="1"/>
  <c r="Y4" i="25"/>
  <c r="X4" i="25"/>
  <c r="P4" i="25"/>
  <c r="Q4" i="25" s="1"/>
  <c r="O4" i="25"/>
  <c r="M4" i="25"/>
  <c r="H4" i="25"/>
  <c r="C4" i="25"/>
  <c r="AG3" i="25"/>
  <c r="AF3" i="25"/>
  <c r="W3" i="25"/>
  <c r="V3" i="25"/>
  <c r="U3" i="25"/>
  <c r="T3" i="25"/>
  <c r="O3" i="25"/>
  <c r="G3" i="25"/>
  <c r="F3" i="25"/>
  <c r="D3" i="25"/>
  <c r="X3" i="25" s="1"/>
  <c r="A2" i="25"/>
  <c r="A1" i="25"/>
  <c r="AB31" i="24"/>
  <c r="AD31" i="24" s="1"/>
  <c r="J31" i="24" s="1"/>
  <c r="K31" i="24" s="1"/>
  <c r="Y31" i="24"/>
  <c r="X31" i="24"/>
  <c r="Q31" i="24"/>
  <c r="P31" i="24"/>
  <c r="O31" i="24"/>
  <c r="M31" i="24"/>
  <c r="I31" i="24"/>
  <c r="H31" i="24"/>
  <c r="C31" i="24"/>
  <c r="AB30" i="24"/>
  <c r="AD30" i="24" s="1"/>
  <c r="J30" i="24" s="1"/>
  <c r="Y30" i="24"/>
  <c r="X30" i="24"/>
  <c r="P30" i="24"/>
  <c r="O30" i="24"/>
  <c r="M30" i="24"/>
  <c r="H30" i="24"/>
  <c r="C30" i="24"/>
  <c r="AB29" i="24"/>
  <c r="AD29" i="24" s="1"/>
  <c r="J29" i="24" s="1"/>
  <c r="Y29" i="24"/>
  <c r="X29" i="24"/>
  <c r="P29" i="24"/>
  <c r="O29" i="24"/>
  <c r="Q29" i="24" s="1"/>
  <c r="M29" i="24"/>
  <c r="H29" i="24"/>
  <c r="C29" i="24"/>
  <c r="AB28" i="24"/>
  <c r="AD28" i="24" s="1"/>
  <c r="J28" i="24" s="1"/>
  <c r="Y28" i="24"/>
  <c r="X28" i="24"/>
  <c r="P28" i="24"/>
  <c r="O28" i="24"/>
  <c r="M28" i="24"/>
  <c r="H28" i="24"/>
  <c r="C28" i="24"/>
  <c r="AB27" i="24"/>
  <c r="AD27" i="24" s="1"/>
  <c r="Y27" i="24"/>
  <c r="X27" i="24"/>
  <c r="P27" i="24"/>
  <c r="O27" i="24"/>
  <c r="Q27" i="24" s="1"/>
  <c r="M27" i="24"/>
  <c r="J27" i="24"/>
  <c r="H27" i="24"/>
  <c r="C27" i="24"/>
  <c r="AB26" i="24"/>
  <c r="AD26" i="24" s="1"/>
  <c r="J26" i="24" s="1"/>
  <c r="Y26" i="24"/>
  <c r="X26" i="24"/>
  <c r="P26" i="24"/>
  <c r="Q26" i="24" s="1"/>
  <c r="O26" i="24"/>
  <c r="M26" i="24"/>
  <c r="H26" i="24"/>
  <c r="C26" i="24"/>
  <c r="AB25" i="24"/>
  <c r="AD25" i="24" s="1"/>
  <c r="J25" i="24" s="1"/>
  <c r="Y25" i="24"/>
  <c r="X25" i="24"/>
  <c r="P25" i="24"/>
  <c r="O25" i="24"/>
  <c r="Q25" i="24" s="1"/>
  <c r="M25" i="24"/>
  <c r="H25" i="24"/>
  <c r="C25" i="24"/>
  <c r="AB24" i="24"/>
  <c r="AD24" i="24" s="1"/>
  <c r="J24" i="24" s="1"/>
  <c r="Y24" i="24"/>
  <c r="X24" i="24"/>
  <c r="P24" i="24"/>
  <c r="O24" i="24"/>
  <c r="M24" i="24"/>
  <c r="H24" i="24"/>
  <c r="C24" i="24"/>
  <c r="AB23" i="24"/>
  <c r="AD23" i="24" s="1"/>
  <c r="J23" i="24" s="1"/>
  <c r="Y23" i="24"/>
  <c r="X23" i="24"/>
  <c r="P23" i="24"/>
  <c r="O23" i="24"/>
  <c r="M23" i="24"/>
  <c r="H23" i="24"/>
  <c r="C23" i="24"/>
  <c r="AB22" i="24"/>
  <c r="AD22" i="24" s="1"/>
  <c r="J22" i="24" s="1"/>
  <c r="Y22" i="24"/>
  <c r="X22" i="24"/>
  <c r="P22" i="24"/>
  <c r="Q22" i="24" s="1"/>
  <c r="O22" i="24"/>
  <c r="M22" i="24"/>
  <c r="H22" i="24"/>
  <c r="C22" i="24"/>
  <c r="AB21" i="24"/>
  <c r="AD21" i="24" s="1"/>
  <c r="J21" i="24" s="1"/>
  <c r="Y21" i="24"/>
  <c r="X21" i="24"/>
  <c r="P21" i="24"/>
  <c r="O21" i="24"/>
  <c r="M21" i="24"/>
  <c r="H21" i="24"/>
  <c r="C21" i="24"/>
  <c r="AB20" i="24"/>
  <c r="AD20" i="24" s="1"/>
  <c r="J20" i="24" s="1"/>
  <c r="K20" i="24" s="1"/>
  <c r="Y20" i="24"/>
  <c r="X20" i="24"/>
  <c r="P20" i="24"/>
  <c r="O20" i="24"/>
  <c r="M20" i="24"/>
  <c r="H20" i="24"/>
  <c r="C20" i="24"/>
  <c r="AD19" i="24"/>
  <c r="J19" i="24" s="1"/>
  <c r="I19" i="24" s="1"/>
  <c r="AB19" i="24"/>
  <c r="Y19" i="24"/>
  <c r="X19" i="24"/>
  <c r="Q19" i="24"/>
  <c r="P19" i="24"/>
  <c r="O19" i="24"/>
  <c r="M19" i="24"/>
  <c r="K19" i="24"/>
  <c r="H19" i="24"/>
  <c r="C19" i="24"/>
  <c r="AB18" i="24"/>
  <c r="AD18" i="24" s="1"/>
  <c r="J18" i="24" s="1"/>
  <c r="Y18" i="24"/>
  <c r="X18" i="24"/>
  <c r="P18" i="24"/>
  <c r="Q18" i="24" s="1"/>
  <c r="O18" i="24"/>
  <c r="M18" i="24"/>
  <c r="H18" i="24"/>
  <c r="C18" i="24"/>
  <c r="AB17" i="24"/>
  <c r="AD17" i="24" s="1"/>
  <c r="J17" i="24" s="1"/>
  <c r="Y17" i="24"/>
  <c r="X17" i="24"/>
  <c r="P17" i="24"/>
  <c r="Q17" i="24" s="1"/>
  <c r="O17" i="24"/>
  <c r="M17" i="24"/>
  <c r="H17" i="24"/>
  <c r="C17" i="24"/>
  <c r="AB16" i="24"/>
  <c r="AD16" i="24" s="1"/>
  <c r="J16" i="24" s="1"/>
  <c r="K16" i="24" s="1"/>
  <c r="Y16" i="24"/>
  <c r="X16" i="24"/>
  <c r="P16" i="24"/>
  <c r="O16" i="24"/>
  <c r="M16" i="24"/>
  <c r="I16" i="24"/>
  <c r="H16" i="24"/>
  <c r="C16" i="24"/>
  <c r="AB15" i="24"/>
  <c r="AD15" i="24" s="1"/>
  <c r="J15" i="24" s="1"/>
  <c r="Y15" i="24"/>
  <c r="X15" i="24"/>
  <c r="P15" i="24"/>
  <c r="Q15" i="24" s="1"/>
  <c r="O15" i="24"/>
  <c r="M15" i="24"/>
  <c r="H15" i="24"/>
  <c r="C15" i="24"/>
  <c r="AD14" i="24"/>
  <c r="J14" i="24" s="1"/>
  <c r="I14" i="24" s="1"/>
  <c r="AB14" i="24"/>
  <c r="Y14" i="24"/>
  <c r="X14" i="24"/>
  <c r="P14" i="24"/>
  <c r="Q14" i="24" s="1"/>
  <c r="O14" i="24"/>
  <c r="M14" i="24"/>
  <c r="H14" i="24"/>
  <c r="C14" i="24"/>
  <c r="AB13" i="24"/>
  <c r="AD13" i="24" s="1"/>
  <c r="J13" i="24" s="1"/>
  <c r="Y13" i="24"/>
  <c r="X13" i="24"/>
  <c r="P13" i="24"/>
  <c r="O13" i="24"/>
  <c r="M13" i="24"/>
  <c r="H13" i="24"/>
  <c r="C13" i="24"/>
  <c r="AB12" i="24"/>
  <c r="AD12" i="24" s="1"/>
  <c r="Y12" i="24"/>
  <c r="X12" i="24"/>
  <c r="P12" i="24"/>
  <c r="O12" i="24"/>
  <c r="M12" i="24"/>
  <c r="J12" i="24"/>
  <c r="K12" i="24" s="1"/>
  <c r="I12" i="24"/>
  <c r="H12" i="24"/>
  <c r="C12" i="24"/>
  <c r="AB11" i="24"/>
  <c r="AD11" i="24" s="1"/>
  <c r="J11" i="24" s="1"/>
  <c r="I11" i="24" s="1"/>
  <c r="Y11" i="24"/>
  <c r="X11" i="24"/>
  <c r="P11" i="24"/>
  <c r="O11" i="24"/>
  <c r="M11" i="24"/>
  <c r="K11" i="24"/>
  <c r="H11" i="24"/>
  <c r="C11" i="24"/>
  <c r="AB10" i="24"/>
  <c r="AD10" i="24" s="1"/>
  <c r="J10" i="24" s="1"/>
  <c r="Y10" i="24"/>
  <c r="X10" i="24"/>
  <c r="P10" i="24"/>
  <c r="Q10" i="24" s="1"/>
  <c r="O10" i="24"/>
  <c r="M10" i="24"/>
  <c r="H10" i="24"/>
  <c r="C10" i="24"/>
  <c r="AB9" i="24"/>
  <c r="AD9" i="24" s="1"/>
  <c r="J9" i="24" s="1"/>
  <c r="Y9" i="24"/>
  <c r="X9" i="24"/>
  <c r="P9" i="24"/>
  <c r="O9" i="24"/>
  <c r="M9" i="24"/>
  <c r="H9" i="24"/>
  <c r="C9" i="24"/>
  <c r="AB8" i="24"/>
  <c r="AD8" i="24" s="1"/>
  <c r="J8" i="24" s="1"/>
  <c r="Y8" i="24"/>
  <c r="X8" i="24"/>
  <c r="P8" i="24"/>
  <c r="O8" i="24"/>
  <c r="M8" i="24"/>
  <c r="H8" i="24"/>
  <c r="C8" i="24"/>
  <c r="AB7" i="24"/>
  <c r="AD7" i="24" s="1"/>
  <c r="J7" i="24" s="1"/>
  <c r="Y7" i="24"/>
  <c r="X7" i="24"/>
  <c r="P7" i="24"/>
  <c r="Q7" i="24" s="1"/>
  <c r="O7" i="24"/>
  <c r="M7" i="24"/>
  <c r="H7" i="24"/>
  <c r="C7" i="24"/>
  <c r="AB6" i="24"/>
  <c r="AD6" i="24" s="1"/>
  <c r="J6" i="24" s="1"/>
  <c r="Y6" i="24"/>
  <c r="X6" i="24"/>
  <c r="P6" i="24"/>
  <c r="O6" i="24"/>
  <c r="Q6" i="24" s="1"/>
  <c r="M6" i="24"/>
  <c r="H6" i="24"/>
  <c r="C6" i="24"/>
  <c r="AD5" i="24"/>
  <c r="J5" i="24" s="1"/>
  <c r="K5" i="24" s="1"/>
  <c r="AB5" i="24"/>
  <c r="Y5" i="24"/>
  <c r="X5" i="24"/>
  <c r="P5" i="24"/>
  <c r="O5" i="24"/>
  <c r="M5" i="24"/>
  <c r="H5" i="24"/>
  <c r="C5" i="24"/>
  <c r="AB4" i="24"/>
  <c r="AD4" i="24" s="1"/>
  <c r="Y4" i="24"/>
  <c r="X4" i="24"/>
  <c r="P4" i="24"/>
  <c r="O4" i="24"/>
  <c r="M4" i="24"/>
  <c r="J4" i="24"/>
  <c r="H4" i="24"/>
  <c r="C4" i="24"/>
  <c r="AG3" i="24"/>
  <c r="AF3" i="24"/>
  <c r="W3" i="24"/>
  <c r="X3" i="24" s="1"/>
  <c r="V3" i="24"/>
  <c r="U3" i="24"/>
  <c r="T3" i="24"/>
  <c r="O3" i="24"/>
  <c r="G3" i="24"/>
  <c r="F3" i="24"/>
  <c r="D3" i="24"/>
  <c r="A2" i="24"/>
  <c r="A1" i="24"/>
  <c r="AB31" i="23"/>
  <c r="AD31" i="23" s="1"/>
  <c r="J31" i="23" s="1"/>
  <c r="Y31" i="23"/>
  <c r="X31" i="23"/>
  <c r="P31" i="23"/>
  <c r="O31" i="23"/>
  <c r="Q31" i="23" s="1"/>
  <c r="M31" i="23"/>
  <c r="H31" i="23"/>
  <c r="C31" i="23"/>
  <c r="AB30" i="23"/>
  <c r="AD30" i="23" s="1"/>
  <c r="J30" i="23" s="1"/>
  <c r="K30" i="23" s="1"/>
  <c r="Y30" i="23"/>
  <c r="X30" i="23"/>
  <c r="P30" i="23"/>
  <c r="O30" i="23"/>
  <c r="M30" i="23"/>
  <c r="I30" i="23"/>
  <c r="H30" i="23"/>
  <c r="C30" i="23"/>
  <c r="AB29" i="23"/>
  <c r="AD29" i="23" s="1"/>
  <c r="J29" i="23" s="1"/>
  <c r="Y29" i="23"/>
  <c r="X29" i="23"/>
  <c r="P29" i="23"/>
  <c r="O29" i="23"/>
  <c r="M29" i="23"/>
  <c r="H29" i="23"/>
  <c r="C29" i="23"/>
  <c r="AB28" i="23"/>
  <c r="AD28" i="23" s="1"/>
  <c r="J28" i="23" s="1"/>
  <c r="Y28" i="23"/>
  <c r="X28" i="23"/>
  <c r="P28" i="23"/>
  <c r="Q28" i="23" s="1"/>
  <c r="O28" i="23"/>
  <c r="M28" i="23"/>
  <c r="H28" i="23"/>
  <c r="C28" i="23"/>
  <c r="AB27" i="23"/>
  <c r="AD27" i="23" s="1"/>
  <c r="J27" i="23" s="1"/>
  <c r="K27" i="23" s="1"/>
  <c r="Y27" i="23"/>
  <c r="X27" i="23"/>
  <c r="P27" i="23"/>
  <c r="O27" i="23"/>
  <c r="Q27" i="23" s="1"/>
  <c r="M27" i="23"/>
  <c r="H27" i="23"/>
  <c r="C27" i="23"/>
  <c r="AB26" i="23"/>
  <c r="AD26" i="23" s="1"/>
  <c r="J26" i="23" s="1"/>
  <c r="Y26" i="23"/>
  <c r="X26" i="23"/>
  <c r="P26" i="23"/>
  <c r="O26" i="23"/>
  <c r="Q26" i="23" s="1"/>
  <c r="M26" i="23"/>
  <c r="H26" i="23"/>
  <c r="C26" i="23"/>
  <c r="AB25" i="23"/>
  <c r="AD25" i="23" s="1"/>
  <c r="J25" i="23" s="1"/>
  <c r="K25" i="23" s="1"/>
  <c r="Y25" i="23"/>
  <c r="X25" i="23"/>
  <c r="P25" i="23"/>
  <c r="O25" i="23"/>
  <c r="M25" i="23"/>
  <c r="H25" i="23"/>
  <c r="C25" i="23"/>
  <c r="AB24" i="23"/>
  <c r="AD24" i="23" s="1"/>
  <c r="J24" i="23" s="1"/>
  <c r="I24" i="23" s="1"/>
  <c r="Y24" i="23"/>
  <c r="X24" i="23"/>
  <c r="P24" i="23"/>
  <c r="O24" i="23"/>
  <c r="M24" i="23"/>
  <c r="K24" i="23"/>
  <c r="H24" i="23"/>
  <c r="C24" i="23"/>
  <c r="AB23" i="23"/>
  <c r="AD23" i="23" s="1"/>
  <c r="J23" i="23" s="1"/>
  <c r="Y23" i="23"/>
  <c r="X23" i="23"/>
  <c r="P23" i="23"/>
  <c r="O23" i="23"/>
  <c r="Q23" i="23" s="1"/>
  <c r="M23" i="23"/>
  <c r="H23" i="23"/>
  <c r="C23" i="23"/>
  <c r="AB22" i="23"/>
  <c r="AD22" i="23" s="1"/>
  <c r="J22" i="23" s="1"/>
  <c r="Y22" i="23"/>
  <c r="X22" i="23"/>
  <c r="P22" i="23"/>
  <c r="O22" i="23"/>
  <c r="M22" i="23"/>
  <c r="H22" i="23"/>
  <c r="C22" i="23"/>
  <c r="AD21" i="23"/>
  <c r="J21" i="23" s="1"/>
  <c r="AB21" i="23"/>
  <c r="Y21" i="23"/>
  <c r="X21" i="23"/>
  <c r="P21" i="23"/>
  <c r="O21" i="23"/>
  <c r="M21" i="23"/>
  <c r="H21" i="23"/>
  <c r="C21" i="23"/>
  <c r="AB20" i="23"/>
  <c r="AD20" i="23" s="1"/>
  <c r="J20" i="23" s="1"/>
  <c r="Y20" i="23"/>
  <c r="X20" i="23"/>
  <c r="P20" i="23"/>
  <c r="Q20" i="23" s="1"/>
  <c r="O20" i="23"/>
  <c r="M20" i="23"/>
  <c r="H20" i="23"/>
  <c r="C20" i="23"/>
  <c r="AB19" i="23"/>
  <c r="AD19" i="23" s="1"/>
  <c r="J19" i="23" s="1"/>
  <c r="Y19" i="23"/>
  <c r="X19" i="23"/>
  <c r="P19" i="23"/>
  <c r="O19" i="23"/>
  <c r="M19" i="23"/>
  <c r="H19" i="23"/>
  <c r="C19" i="23"/>
  <c r="AB18" i="23"/>
  <c r="AD18" i="23" s="1"/>
  <c r="Y18" i="23"/>
  <c r="X18" i="23"/>
  <c r="P18" i="23"/>
  <c r="O18" i="23"/>
  <c r="M18" i="23"/>
  <c r="J18" i="23"/>
  <c r="H18" i="23"/>
  <c r="C18" i="23"/>
  <c r="AB17" i="23"/>
  <c r="AD17" i="23" s="1"/>
  <c r="J17" i="23" s="1"/>
  <c r="Y17" i="23"/>
  <c r="X17" i="23"/>
  <c r="P17" i="23"/>
  <c r="Q17" i="23" s="1"/>
  <c r="O17" i="23"/>
  <c r="M17" i="23"/>
  <c r="H17" i="23"/>
  <c r="C17" i="23"/>
  <c r="AB16" i="23"/>
  <c r="AD16" i="23" s="1"/>
  <c r="J16" i="23" s="1"/>
  <c r="Y16" i="23"/>
  <c r="X16" i="23"/>
  <c r="P16" i="23"/>
  <c r="Q16" i="23" s="1"/>
  <c r="O16" i="23"/>
  <c r="M16" i="23"/>
  <c r="H16" i="23"/>
  <c r="C16" i="23"/>
  <c r="AD15" i="23"/>
  <c r="J15" i="23" s="1"/>
  <c r="AB15" i="23"/>
  <c r="Y15" i="23"/>
  <c r="X15" i="23"/>
  <c r="P15" i="23"/>
  <c r="O15" i="23"/>
  <c r="Q15" i="23" s="1"/>
  <c r="M15" i="23"/>
  <c r="H15" i="23"/>
  <c r="C15" i="23"/>
  <c r="AB14" i="23"/>
  <c r="AD14" i="23" s="1"/>
  <c r="Y14" i="23"/>
  <c r="X14" i="23"/>
  <c r="P14" i="23"/>
  <c r="O14" i="23"/>
  <c r="M14" i="23"/>
  <c r="J14" i="23"/>
  <c r="H14" i="23"/>
  <c r="C14" i="23"/>
  <c r="AB13" i="23"/>
  <c r="AD13" i="23" s="1"/>
  <c r="Y13" i="23"/>
  <c r="X13" i="23"/>
  <c r="Q13" i="23"/>
  <c r="P13" i="23"/>
  <c r="O13" i="23"/>
  <c r="M13" i="23"/>
  <c r="J13" i="23"/>
  <c r="H13" i="23"/>
  <c r="C13" i="23"/>
  <c r="AB12" i="23"/>
  <c r="AD12" i="23" s="1"/>
  <c r="J12" i="23" s="1"/>
  <c r="Y12" i="23"/>
  <c r="X12" i="23"/>
  <c r="P12" i="23"/>
  <c r="Q12" i="23" s="1"/>
  <c r="O12" i="23"/>
  <c r="M12" i="23"/>
  <c r="H12" i="23"/>
  <c r="C12" i="23"/>
  <c r="AB11" i="23"/>
  <c r="AD11" i="23" s="1"/>
  <c r="J11" i="23" s="1"/>
  <c r="Y11" i="23"/>
  <c r="X11" i="23"/>
  <c r="P11" i="23"/>
  <c r="O11" i="23"/>
  <c r="Q11" i="23" s="1"/>
  <c r="M11" i="23"/>
  <c r="H11" i="23"/>
  <c r="C11" i="23"/>
  <c r="AB10" i="23"/>
  <c r="AD10" i="23" s="1"/>
  <c r="Y10" i="23"/>
  <c r="X10" i="23"/>
  <c r="P10" i="23"/>
  <c r="O10" i="23"/>
  <c r="M10" i="23"/>
  <c r="J10" i="23"/>
  <c r="H10" i="23"/>
  <c r="C10" i="23"/>
  <c r="AB9" i="23"/>
  <c r="AD9" i="23" s="1"/>
  <c r="J9" i="23" s="1"/>
  <c r="Y9" i="23"/>
  <c r="X9" i="23"/>
  <c r="P9" i="23"/>
  <c r="Q9" i="23" s="1"/>
  <c r="O9" i="23"/>
  <c r="M9" i="23"/>
  <c r="H9" i="23"/>
  <c r="C9" i="23"/>
  <c r="AD8" i="23"/>
  <c r="AB8" i="23"/>
  <c r="Y8" i="23"/>
  <c r="X8" i="23"/>
  <c r="Q8" i="23"/>
  <c r="P8" i="23"/>
  <c r="O8" i="23"/>
  <c r="M8" i="23"/>
  <c r="H8" i="23"/>
  <c r="C8" i="23"/>
  <c r="AD7" i="23"/>
  <c r="J7" i="23" s="1"/>
  <c r="K7" i="23" s="1"/>
  <c r="AB7" i="23"/>
  <c r="Y7" i="23"/>
  <c r="X7" i="23"/>
  <c r="P7" i="23"/>
  <c r="O7" i="23"/>
  <c r="Q7" i="23" s="1"/>
  <c r="M7" i="23"/>
  <c r="I7" i="23"/>
  <c r="H7" i="23"/>
  <c r="C7" i="23"/>
  <c r="AB6" i="23"/>
  <c r="AD6" i="23" s="1"/>
  <c r="J6" i="23" s="1"/>
  <c r="Y6" i="23"/>
  <c r="X6" i="23"/>
  <c r="P6" i="23"/>
  <c r="O6" i="23"/>
  <c r="M6" i="23"/>
  <c r="H6" i="23"/>
  <c r="C6" i="23"/>
  <c r="AB5" i="23"/>
  <c r="AD5" i="23" s="1"/>
  <c r="J5" i="23" s="1"/>
  <c r="I5" i="23" s="1"/>
  <c r="Y5" i="23"/>
  <c r="X5" i="23"/>
  <c r="P5" i="23"/>
  <c r="O5" i="23"/>
  <c r="Q5" i="23" s="1"/>
  <c r="M5" i="23"/>
  <c r="H5" i="23"/>
  <c r="C5" i="23"/>
  <c r="AB4" i="23"/>
  <c r="AD4" i="23" s="1"/>
  <c r="J4" i="23" s="1"/>
  <c r="Y4" i="23"/>
  <c r="X4" i="23"/>
  <c r="Q4" i="23"/>
  <c r="P4" i="23"/>
  <c r="O4" i="23"/>
  <c r="M4" i="23"/>
  <c r="H4" i="23"/>
  <c r="C4" i="23"/>
  <c r="AG3" i="23"/>
  <c r="AF3" i="23"/>
  <c r="W3" i="23"/>
  <c r="V3" i="23"/>
  <c r="U3" i="23"/>
  <c r="T3" i="23"/>
  <c r="O3" i="23"/>
  <c r="G3" i="23"/>
  <c r="H3" i="23" s="1"/>
  <c r="F3" i="23"/>
  <c r="D3" i="23"/>
  <c r="X3" i="23" s="1"/>
  <c r="A2" i="23"/>
  <c r="A1" i="23"/>
  <c r="AB31" i="22"/>
  <c r="AD31" i="22" s="1"/>
  <c r="J31" i="22" s="1"/>
  <c r="Y31" i="22"/>
  <c r="X31" i="22"/>
  <c r="P31" i="22"/>
  <c r="O31" i="22"/>
  <c r="M31" i="22"/>
  <c r="H31" i="22"/>
  <c r="C31" i="22"/>
  <c r="AB30" i="22"/>
  <c r="AD30" i="22" s="1"/>
  <c r="J30" i="22" s="1"/>
  <c r="Y30" i="22"/>
  <c r="X30" i="22"/>
  <c r="P30" i="22"/>
  <c r="Q30" i="22" s="1"/>
  <c r="O30" i="22"/>
  <c r="M30" i="22"/>
  <c r="H30" i="22"/>
  <c r="C30" i="22"/>
  <c r="AB29" i="22"/>
  <c r="AD29" i="22" s="1"/>
  <c r="J29" i="22" s="1"/>
  <c r="K29" i="22" s="1"/>
  <c r="Y29" i="22"/>
  <c r="X29" i="22"/>
  <c r="P29" i="22"/>
  <c r="O29" i="22"/>
  <c r="Q29" i="22" s="1"/>
  <c r="M29" i="22"/>
  <c r="H29" i="22"/>
  <c r="C29" i="22"/>
  <c r="AB28" i="22"/>
  <c r="AD28" i="22" s="1"/>
  <c r="Y28" i="22"/>
  <c r="X28" i="22"/>
  <c r="P28" i="22"/>
  <c r="O28" i="22"/>
  <c r="M28" i="22"/>
  <c r="J28" i="22"/>
  <c r="H28" i="22"/>
  <c r="C28" i="22"/>
  <c r="AB27" i="22"/>
  <c r="AD27" i="22" s="1"/>
  <c r="J27" i="22" s="1"/>
  <c r="Y27" i="22"/>
  <c r="X27" i="22"/>
  <c r="Q27" i="22"/>
  <c r="P27" i="22"/>
  <c r="O27" i="22"/>
  <c r="M27" i="22"/>
  <c r="H27" i="22"/>
  <c r="C27" i="22"/>
  <c r="AB26" i="22"/>
  <c r="AD26" i="22" s="1"/>
  <c r="J26" i="22" s="1"/>
  <c r="Y26" i="22"/>
  <c r="X26" i="22"/>
  <c r="P26" i="22"/>
  <c r="Q26" i="22" s="1"/>
  <c r="O26" i="22"/>
  <c r="M26" i="22"/>
  <c r="H26" i="22"/>
  <c r="C26" i="22"/>
  <c r="AD25" i="22"/>
  <c r="J25" i="22" s="1"/>
  <c r="K25" i="22" s="1"/>
  <c r="AB25" i="22"/>
  <c r="Y25" i="22"/>
  <c r="X25" i="22"/>
  <c r="P25" i="22"/>
  <c r="O25" i="22"/>
  <c r="M25" i="22"/>
  <c r="H25" i="22"/>
  <c r="C25" i="22"/>
  <c r="AB24" i="22"/>
  <c r="AD24" i="22" s="1"/>
  <c r="Y24" i="22"/>
  <c r="X24" i="22"/>
  <c r="P24" i="22"/>
  <c r="O24" i="22"/>
  <c r="M24" i="22"/>
  <c r="J24" i="22"/>
  <c r="H24" i="22"/>
  <c r="C24" i="22"/>
  <c r="AB23" i="22"/>
  <c r="AD23" i="22" s="1"/>
  <c r="J23" i="22" s="1"/>
  <c r="Y23" i="22"/>
  <c r="X23" i="22"/>
  <c r="P23" i="22"/>
  <c r="O23" i="22"/>
  <c r="Q23" i="22" s="1"/>
  <c r="M23" i="22"/>
  <c r="H23" i="22"/>
  <c r="C23" i="22"/>
  <c r="AB22" i="22"/>
  <c r="AD22" i="22" s="1"/>
  <c r="J22" i="22" s="1"/>
  <c r="Y22" i="22"/>
  <c r="X22" i="22"/>
  <c r="P22" i="22"/>
  <c r="Q22" i="22" s="1"/>
  <c r="O22" i="22"/>
  <c r="M22" i="22"/>
  <c r="H22" i="22"/>
  <c r="C22" i="22"/>
  <c r="AB21" i="22"/>
  <c r="AD21" i="22" s="1"/>
  <c r="J21" i="22" s="1"/>
  <c r="Y21" i="22"/>
  <c r="X21" i="22"/>
  <c r="Q21" i="22"/>
  <c r="P21" i="22"/>
  <c r="O21" i="22"/>
  <c r="M21" i="22"/>
  <c r="H21" i="22"/>
  <c r="C21" i="22"/>
  <c r="AB20" i="22"/>
  <c r="AD20" i="22" s="1"/>
  <c r="J20" i="22" s="1"/>
  <c r="Y20" i="22"/>
  <c r="X20" i="22"/>
  <c r="P20" i="22"/>
  <c r="O20" i="22"/>
  <c r="M20" i="22"/>
  <c r="H20" i="22"/>
  <c r="C20" i="22"/>
  <c r="AB19" i="22"/>
  <c r="AD19" i="22" s="1"/>
  <c r="J19" i="22" s="1"/>
  <c r="Y19" i="22"/>
  <c r="X19" i="22"/>
  <c r="P19" i="22"/>
  <c r="O19" i="22"/>
  <c r="Q19" i="22" s="1"/>
  <c r="M19" i="22"/>
  <c r="H19" i="22"/>
  <c r="C19" i="22"/>
  <c r="AD18" i="22"/>
  <c r="J18" i="22" s="1"/>
  <c r="I18" i="22" s="1"/>
  <c r="AB18" i="22"/>
  <c r="Y18" i="22"/>
  <c r="X18" i="22"/>
  <c r="P18" i="22"/>
  <c r="Q18" i="22" s="1"/>
  <c r="O18" i="22"/>
  <c r="M18" i="22"/>
  <c r="H18" i="22"/>
  <c r="C18" i="22"/>
  <c r="AB17" i="22"/>
  <c r="AD17" i="22" s="1"/>
  <c r="J17" i="22" s="1"/>
  <c r="Y17" i="22"/>
  <c r="X17" i="22"/>
  <c r="P17" i="22"/>
  <c r="O17" i="22"/>
  <c r="M17" i="22"/>
  <c r="H17" i="22"/>
  <c r="C17" i="22"/>
  <c r="AB16" i="22"/>
  <c r="AD16" i="22" s="1"/>
  <c r="J16" i="22" s="1"/>
  <c r="Y16" i="22"/>
  <c r="X16" i="22"/>
  <c r="P16" i="22"/>
  <c r="O16" i="22"/>
  <c r="M16" i="22"/>
  <c r="H16" i="22"/>
  <c r="C16" i="22"/>
  <c r="AB15" i="22"/>
  <c r="AD15" i="22" s="1"/>
  <c r="J15" i="22" s="1"/>
  <c r="Y15" i="22"/>
  <c r="X15" i="22"/>
  <c r="P15" i="22"/>
  <c r="O15" i="22"/>
  <c r="M15" i="22"/>
  <c r="H15" i="22"/>
  <c r="C15" i="22"/>
  <c r="AB14" i="22"/>
  <c r="AD14" i="22" s="1"/>
  <c r="Y14" i="22"/>
  <c r="X14" i="22"/>
  <c r="Q14" i="22"/>
  <c r="P14" i="22"/>
  <c r="O14" i="22"/>
  <c r="M14" i="22"/>
  <c r="J14" i="22"/>
  <c r="H14" i="22"/>
  <c r="C14" i="22"/>
  <c r="AB13" i="22"/>
  <c r="AD13" i="22" s="1"/>
  <c r="J13" i="22" s="1"/>
  <c r="K13" i="22" s="1"/>
  <c r="Y13" i="22"/>
  <c r="X13" i="22"/>
  <c r="P13" i="22"/>
  <c r="O13" i="22"/>
  <c r="M13" i="22"/>
  <c r="I13" i="22"/>
  <c r="H13" i="22"/>
  <c r="C13" i="22"/>
  <c r="AB12" i="22"/>
  <c r="AD12" i="22" s="1"/>
  <c r="Y12" i="22"/>
  <c r="X12" i="22"/>
  <c r="P12" i="22"/>
  <c r="O12" i="22"/>
  <c r="M12" i="22"/>
  <c r="J12" i="22"/>
  <c r="K12" i="22" s="1"/>
  <c r="H12" i="22"/>
  <c r="C12" i="22"/>
  <c r="AB11" i="22"/>
  <c r="AD11" i="22" s="1"/>
  <c r="J11" i="22" s="1"/>
  <c r="Y11" i="22"/>
  <c r="X11" i="22"/>
  <c r="P11" i="22"/>
  <c r="Q11" i="22" s="1"/>
  <c r="O11" i="22"/>
  <c r="M11" i="22"/>
  <c r="H11" i="22"/>
  <c r="C11" i="22"/>
  <c r="AD10" i="22"/>
  <c r="J10" i="22" s="1"/>
  <c r="AB10" i="22"/>
  <c r="Y10" i="22"/>
  <c r="X10" i="22"/>
  <c r="P10" i="22"/>
  <c r="Q10" i="22" s="1"/>
  <c r="O10" i="22"/>
  <c r="M10" i="22"/>
  <c r="H10" i="22"/>
  <c r="C10" i="22"/>
  <c r="AD9" i="22"/>
  <c r="J9" i="22" s="1"/>
  <c r="I9" i="22" s="1"/>
  <c r="AB9" i="22"/>
  <c r="Y9" i="22"/>
  <c r="X9" i="22"/>
  <c r="P9" i="22"/>
  <c r="O9" i="22"/>
  <c r="M9" i="22"/>
  <c r="K9" i="22"/>
  <c r="H9" i="22"/>
  <c r="C9" i="22"/>
  <c r="AB8" i="22"/>
  <c r="AD8" i="22" s="1"/>
  <c r="J8" i="22" s="1"/>
  <c r="K8" i="22" s="1"/>
  <c r="Y8" i="22"/>
  <c r="X8" i="22"/>
  <c r="P8" i="22"/>
  <c r="O8" i="22"/>
  <c r="M8" i="22"/>
  <c r="H8" i="22"/>
  <c r="C8" i="22"/>
  <c r="AB7" i="22"/>
  <c r="AD7" i="22" s="1"/>
  <c r="Y7" i="22"/>
  <c r="X7" i="22"/>
  <c r="P7" i="22"/>
  <c r="O7" i="22"/>
  <c r="M7" i="22"/>
  <c r="J7" i="22"/>
  <c r="K7" i="22" s="1"/>
  <c r="H7" i="22"/>
  <c r="C7" i="22"/>
  <c r="AB6" i="22"/>
  <c r="AD6" i="22" s="1"/>
  <c r="J6" i="22" s="1"/>
  <c r="I6" i="22" s="1"/>
  <c r="Y6" i="22"/>
  <c r="X6" i="22"/>
  <c r="Q6" i="22"/>
  <c r="P6" i="22"/>
  <c r="O6" i="22"/>
  <c r="M6" i="22"/>
  <c r="H6" i="22"/>
  <c r="C6" i="22"/>
  <c r="AD5" i="22"/>
  <c r="J5" i="22" s="1"/>
  <c r="AB5" i="22"/>
  <c r="Y5" i="22"/>
  <c r="X5" i="22"/>
  <c r="Q5" i="22"/>
  <c r="P5" i="22"/>
  <c r="O5" i="22"/>
  <c r="M5" i="22"/>
  <c r="H5" i="22"/>
  <c r="C5" i="22"/>
  <c r="AB4" i="22"/>
  <c r="AD4" i="22" s="1"/>
  <c r="J4" i="22" s="1"/>
  <c r="Y4" i="22"/>
  <c r="X4" i="22"/>
  <c r="P4" i="22"/>
  <c r="O4" i="22"/>
  <c r="Q4" i="22" s="1"/>
  <c r="M4" i="22"/>
  <c r="H4" i="22"/>
  <c r="C4" i="22"/>
  <c r="AG3" i="22"/>
  <c r="AF3" i="22"/>
  <c r="W3" i="22"/>
  <c r="X3" i="22" s="1"/>
  <c r="V3" i="22"/>
  <c r="U3" i="22"/>
  <c r="T3" i="22"/>
  <c r="O3" i="22"/>
  <c r="G3" i="22"/>
  <c r="F3" i="22"/>
  <c r="D3" i="22"/>
  <c r="A2" i="22"/>
  <c r="A1" i="22"/>
  <c r="AB31" i="21"/>
  <c r="AD31" i="21" s="1"/>
  <c r="J31" i="21" s="1"/>
  <c r="Y31" i="21"/>
  <c r="X31" i="21"/>
  <c r="P31" i="21"/>
  <c r="O31" i="21"/>
  <c r="Q31" i="21" s="1"/>
  <c r="M31" i="21"/>
  <c r="H31" i="21"/>
  <c r="C31" i="21"/>
  <c r="AB30" i="21"/>
  <c r="AD30" i="21" s="1"/>
  <c r="Y30" i="21"/>
  <c r="X30" i="21"/>
  <c r="P30" i="21"/>
  <c r="O30" i="21"/>
  <c r="M30" i="21"/>
  <c r="J30" i="21"/>
  <c r="H30" i="21"/>
  <c r="C30" i="21"/>
  <c r="AB29" i="21"/>
  <c r="AD29" i="21" s="1"/>
  <c r="J29" i="21" s="1"/>
  <c r="Y29" i="21"/>
  <c r="X29" i="21"/>
  <c r="P29" i="21"/>
  <c r="Q29" i="21" s="1"/>
  <c r="O29" i="21"/>
  <c r="M29" i="21"/>
  <c r="H29" i="21"/>
  <c r="C29" i="21"/>
  <c r="AD28" i="21"/>
  <c r="J28" i="21" s="1"/>
  <c r="AB28" i="21"/>
  <c r="Y28" i="21"/>
  <c r="X28" i="21"/>
  <c r="P28" i="21"/>
  <c r="Q28" i="21" s="1"/>
  <c r="O28" i="21"/>
  <c r="M28" i="21"/>
  <c r="H28" i="21"/>
  <c r="C28" i="21"/>
  <c r="AD27" i="21"/>
  <c r="J27" i="21" s="1"/>
  <c r="AB27" i="21"/>
  <c r="Y27" i="21"/>
  <c r="X27" i="21"/>
  <c r="P27" i="21"/>
  <c r="O27" i="21"/>
  <c r="M27" i="21"/>
  <c r="H27" i="21"/>
  <c r="C27" i="21"/>
  <c r="AB26" i="21"/>
  <c r="AD26" i="21" s="1"/>
  <c r="J26" i="21" s="1"/>
  <c r="Y26" i="21"/>
  <c r="X26" i="21"/>
  <c r="P26" i="21"/>
  <c r="O26" i="21"/>
  <c r="M26" i="21"/>
  <c r="H26" i="21"/>
  <c r="C26" i="21"/>
  <c r="AD25" i="21"/>
  <c r="J25" i="21" s="1"/>
  <c r="AB25" i="21"/>
  <c r="Y25" i="21"/>
  <c r="X25" i="21"/>
  <c r="P25" i="21"/>
  <c r="O25" i="21"/>
  <c r="M25" i="21"/>
  <c r="H25" i="21"/>
  <c r="C25" i="21"/>
  <c r="AB24" i="21"/>
  <c r="AD24" i="21" s="1"/>
  <c r="J24" i="21" s="1"/>
  <c r="Y24" i="21"/>
  <c r="X24" i="21"/>
  <c r="Q24" i="21"/>
  <c r="P24" i="21"/>
  <c r="O24" i="21"/>
  <c r="M24" i="21"/>
  <c r="H24" i="21"/>
  <c r="C24" i="21"/>
  <c r="AD23" i="21"/>
  <c r="J23" i="21" s="1"/>
  <c r="K23" i="21" s="1"/>
  <c r="AB23" i="21"/>
  <c r="Y23" i="21"/>
  <c r="X23" i="21"/>
  <c r="P23" i="21"/>
  <c r="O23" i="21"/>
  <c r="M23" i="21"/>
  <c r="I23" i="21"/>
  <c r="H23" i="21"/>
  <c r="C23" i="21"/>
  <c r="AB22" i="21"/>
  <c r="AD22" i="21" s="1"/>
  <c r="J22" i="21" s="1"/>
  <c r="Y22" i="21"/>
  <c r="X22" i="21"/>
  <c r="P22" i="21"/>
  <c r="O22" i="21"/>
  <c r="Q22" i="21" s="1"/>
  <c r="M22" i="21"/>
  <c r="H22" i="21"/>
  <c r="C22" i="21"/>
  <c r="AB21" i="21"/>
  <c r="AD21" i="21" s="1"/>
  <c r="J21" i="21" s="1"/>
  <c r="Y21" i="21"/>
  <c r="X21" i="21"/>
  <c r="P21" i="21"/>
  <c r="O21" i="21"/>
  <c r="M21" i="21"/>
  <c r="H21" i="21"/>
  <c r="C21" i="21"/>
  <c r="AD20" i="21"/>
  <c r="J20" i="21" s="1"/>
  <c r="AB20" i="21"/>
  <c r="Y20" i="21"/>
  <c r="X20" i="21"/>
  <c r="P20" i="21"/>
  <c r="Q20" i="21" s="1"/>
  <c r="O20" i="21"/>
  <c r="M20" i="21"/>
  <c r="H20" i="21"/>
  <c r="C20" i="21"/>
  <c r="AD19" i="21"/>
  <c r="J19" i="21" s="1"/>
  <c r="K19" i="21" s="1"/>
  <c r="AB19" i="21"/>
  <c r="Y19" i="21"/>
  <c r="X19" i="21"/>
  <c r="P19" i="21"/>
  <c r="O19" i="21"/>
  <c r="M19" i="21"/>
  <c r="I19" i="21"/>
  <c r="H19" i="21"/>
  <c r="C19" i="21"/>
  <c r="AB18" i="21"/>
  <c r="AD18" i="21" s="1"/>
  <c r="J18" i="21" s="1"/>
  <c r="Y18" i="21"/>
  <c r="X18" i="21"/>
  <c r="P18" i="21"/>
  <c r="O18" i="21"/>
  <c r="M18" i="21"/>
  <c r="H18" i="21"/>
  <c r="C18" i="21"/>
  <c r="AB17" i="21"/>
  <c r="AD17" i="21" s="1"/>
  <c r="J17" i="21" s="1"/>
  <c r="Y17" i="21"/>
  <c r="X17" i="21"/>
  <c r="P17" i="21"/>
  <c r="O17" i="21"/>
  <c r="M17" i="21"/>
  <c r="H17" i="21"/>
  <c r="C17" i="21"/>
  <c r="AB16" i="21"/>
  <c r="AD16" i="21" s="1"/>
  <c r="J16" i="21" s="1"/>
  <c r="Y16" i="21"/>
  <c r="X16" i="21"/>
  <c r="P16" i="21"/>
  <c r="O16" i="21"/>
  <c r="Q16" i="21" s="1"/>
  <c r="M16" i="21"/>
  <c r="H16" i="21"/>
  <c r="C16" i="21"/>
  <c r="AB15" i="21"/>
  <c r="AD15" i="21" s="1"/>
  <c r="J15" i="21" s="1"/>
  <c r="K15" i="21" s="1"/>
  <c r="Y15" i="21"/>
  <c r="X15" i="21"/>
  <c r="P15" i="21"/>
  <c r="O15" i="21"/>
  <c r="M15" i="21"/>
  <c r="I15" i="21"/>
  <c r="H15" i="21"/>
  <c r="C15" i="21"/>
  <c r="AB14" i="21"/>
  <c r="AD14" i="21" s="1"/>
  <c r="J14" i="21" s="1"/>
  <c r="K14" i="21" s="1"/>
  <c r="Y14" i="21"/>
  <c r="X14" i="21"/>
  <c r="P14" i="21"/>
  <c r="O14" i="21"/>
  <c r="M14" i="21"/>
  <c r="H14" i="21"/>
  <c r="C14" i="21"/>
  <c r="AD13" i="21"/>
  <c r="J13" i="21" s="1"/>
  <c r="AB13" i="21"/>
  <c r="Y13" i="21"/>
  <c r="X13" i="21"/>
  <c r="P13" i="21"/>
  <c r="O13" i="21"/>
  <c r="Q13" i="21" s="1"/>
  <c r="M13" i="21"/>
  <c r="H13" i="21"/>
  <c r="C13" i="21"/>
  <c r="AD12" i="21"/>
  <c r="J12" i="21" s="1"/>
  <c r="I12" i="21" s="1"/>
  <c r="AB12" i="21"/>
  <c r="Y12" i="21"/>
  <c r="X12" i="21"/>
  <c r="Q12" i="21"/>
  <c r="P12" i="21"/>
  <c r="O12" i="21"/>
  <c r="M12" i="21"/>
  <c r="K12" i="21"/>
  <c r="H12" i="21"/>
  <c r="C12" i="21"/>
  <c r="AB11" i="21"/>
  <c r="AD11" i="21" s="1"/>
  <c r="J11" i="21" s="1"/>
  <c r="Y11" i="21"/>
  <c r="X11" i="21"/>
  <c r="P11" i="21"/>
  <c r="O11" i="21"/>
  <c r="M11" i="21"/>
  <c r="H11" i="21"/>
  <c r="C11" i="21"/>
  <c r="AB10" i="21"/>
  <c r="AD10" i="21" s="1"/>
  <c r="Y10" i="21"/>
  <c r="X10" i="21"/>
  <c r="P10" i="21"/>
  <c r="O10" i="21"/>
  <c r="M10" i="21"/>
  <c r="J10" i="21"/>
  <c r="H10" i="21"/>
  <c r="C10" i="21"/>
  <c r="AB9" i="21"/>
  <c r="AD9" i="21" s="1"/>
  <c r="J9" i="21" s="1"/>
  <c r="Y9" i="21"/>
  <c r="X9" i="21"/>
  <c r="P9" i="21"/>
  <c r="Q9" i="21" s="1"/>
  <c r="O9" i="21"/>
  <c r="M9" i="21"/>
  <c r="H9" i="21"/>
  <c r="C9" i="21"/>
  <c r="AD8" i="21"/>
  <c r="J8" i="21" s="1"/>
  <c r="I8" i="21" s="1"/>
  <c r="AB8" i="21"/>
  <c r="Y8" i="21"/>
  <c r="X8" i="21"/>
  <c r="P8" i="21"/>
  <c r="O8" i="21"/>
  <c r="M8" i="21"/>
  <c r="H8" i="21"/>
  <c r="C8" i="21"/>
  <c r="AD7" i="21"/>
  <c r="J7" i="21" s="1"/>
  <c r="K7" i="21" s="1"/>
  <c r="AB7" i="21"/>
  <c r="Y7" i="21"/>
  <c r="X7" i="21"/>
  <c r="Q7" i="21"/>
  <c r="P7" i="21"/>
  <c r="O7" i="21"/>
  <c r="M7" i="21"/>
  <c r="I7" i="21"/>
  <c r="H7" i="21"/>
  <c r="C7" i="21"/>
  <c r="AB6" i="21"/>
  <c r="AD6" i="21" s="1"/>
  <c r="J6" i="21" s="1"/>
  <c r="Y6" i="21"/>
  <c r="X6" i="21"/>
  <c r="P6" i="21"/>
  <c r="O6" i="21"/>
  <c r="M6" i="21"/>
  <c r="H6" i="21"/>
  <c r="C6" i="21"/>
  <c r="AB5" i="21"/>
  <c r="AD5" i="21" s="1"/>
  <c r="J5" i="21" s="1"/>
  <c r="Y5" i="21"/>
  <c r="X5" i="21"/>
  <c r="P5" i="21"/>
  <c r="Q5" i="21" s="1"/>
  <c r="O5" i="21"/>
  <c r="M5" i="21"/>
  <c r="H5" i="21"/>
  <c r="C5" i="21"/>
  <c r="AB4" i="21"/>
  <c r="AD4" i="21" s="1"/>
  <c r="J4" i="21" s="1"/>
  <c r="Y4" i="21"/>
  <c r="X4" i="21"/>
  <c r="P4" i="21"/>
  <c r="Q4" i="21" s="1"/>
  <c r="O4" i="21"/>
  <c r="M4" i="21"/>
  <c r="H4" i="21"/>
  <c r="C4" i="21"/>
  <c r="AG3" i="21"/>
  <c r="AF3" i="21"/>
  <c r="W3" i="21"/>
  <c r="V3" i="21"/>
  <c r="U3" i="21"/>
  <c r="T3" i="21"/>
  <c r="O3" i="21"/>
  <c r="G3" i="21"/>
  <c r="F3" i="21"/>
  <c r="D3" i="21"/>
  <c r="A2" i="21"/>
  <c r="A1" i="21"/>
  <c r="AD31" i="20"/>
  <c r="AB31" i="20"/>
  <c r="Y31" i="20"/>
  <c r="X31" i="20"/>
  <c r="P31" i="20"/>
  <c r="O31" i="20"/>
  <c r="Q31" i="20" s="1"/>
  <c r="M31" i="20"/>
  <c r="J31" i="20"/>
  <c r="K31" i="20" s="1"/>
  <c r="I31" i="20"/>
  <c r="H31" i="20"/>
  <c r="C31" i="20"/>
  <c r="AD30" i="20"/>
  <c r="J30" i="20" s="1"/>
  <c r="I30" i="20" s="1"/>
  <c r="AB30" i="20"/>
  <c r="Y30" i="20"/>
  <c r="X30" i="20"/>
  <c r="P30" i="20"/>
  <c r="O30" i="20"/>
  <c r="M30" i="20"/>
  <c r="K30" i="20"/>
  <c r="H30" i="20"/>
  <c r="C30" i="20"/>
  <c r="AD29" i="20"/>
  <c r="J29" i="20" s="1"/>
  <c r="AB29" i="20"/>
  <c r="Y29" i="20"/>
  <c r="X29" i="20"/>
  <c r="P29" i="20"/>
  <c r="O29" i="20"/>
  <c r="Q29" i="20" s="1"/>
  <c r="M29" i="20"/>
  <c r="H29" i="20"/>
  <c r="C29" i="20"/>
  <c r="AB28" i="20"/>
  <c r="AD28" i="20" s="1"/>
  <c r="J28" i="20" s="1"/>
  <c r="K28" i="20" s="1"/>
  <c r="Y28" i="20"/>
  <c r="X28" i="20"/>
  <c r="P28" i="20"/>
  <c r="O28" i="20"/>
  <c r="M28" i="20"/>
  <c r="I28" i="20"/>
  <c r="H28" i="20"/>
  <c r="C28" i="20"/>
  <c r="AB27" i="20"/>
  <c r="AD27" i="20" s="1"/>
  <c r="J27" i="20" s="1"/>
  <c r="Y27" i="20"/>
  <c r="X27" i="20"/>
  <c r="P27" i="20"/>
  <c r="O27" i="20"/>
  <c r="M27" i="20"/>
  <c r="H27" i="20"/>
  <c r="C27" i="20"/>
  <c r="AB26" i="20"/>
  <c r="AD26" i="20" s="1"/>
  <c r="J26" i="20" s="1"/>
  <c r="Y26" i="20"/>
  <c r="X26" i="20"/>
  <c r="P26" i="20"/>
  <c r="O26" i="20"/>
  <c r="Q26" i="20" s="1"/>
  <c r="M26" i="20"/>
  <c r="H26" i="20"/>
  <c r="C26" i="20"/>
  <c r="AD25" i="20"/>
  <c r="J25" i="20" s="1"/>
  <c r="K25" i="20" s="1"/>
  <c r="AB25" i="20"/>
  <c r="Y25" i="20"/>
  <c r="X25" i="20"/>
  <c r="P25" i="20"/>
  <c r="O25" i="20"/>
  <c r="M25" i="20"/>
  <c r="H25" i="20"/>
  <c r="C25" i="20"/>
  <c r="AB24" i="20"/>
  <c r="AD24" i="20" s="1"/>
  <c r="Y24" i="20"/>
  <c r="X24" i="20"/>
  <c r="P24" i="20"/>
  <c r="O24" i="20"/>
  <c r="M24" i="20"/>
  <c r="J24" i="20"/>
  <c r="K24" i="20" s="1"/>
  <c r="H24" i="20"/>
  <c r="C24" i="20"/>
  <c r="AB23" i="20"/>
  <c r="AD23" i="20" s="1"/>
  <c r="J23" i="20" s="1"/>
  <c r="Y23" i="20"/>
  <c r="X23" i="20"/>
  <c r="Q23" i="20"/>
  <c r="P23" i="20"/>
  <c r="O23" i="20"/>
  <c r="M23" i="20"/>
  <c r="H23" i="20"/>
  <c r="C23" i="20"/>
  <c r="AD22" i="20"/>
  <c r="J22" i="20" s="1"/>
  <c r="I22" i="20" s="1"/>
  <c r="AB22" i="20"/>
  <c r="Y22" i="20"/>
  <c r="X22" i="20"/>
  <c r="Q22" i="20"/>
  <c r="P22" i="20"/>
  <c r="O22" i="20"/>
  <c r="M22" i="20"/>
  <c r="K22" i="20"/>
  <c r="H22" i="20"/>
  <c r="C22" i="20"/>
  <c r="AB21" i="20"/>
  <c r="AD21" i="20" s="1"/>
  <c r="J21" i="20" s="1"/>
  <c r="Y21" i="20"/>
  <c r="X21" i="20"/>
  <c r="P21" i="20"/>
  <c r="O21" i="20"/>
  <c r="M21" i="20"/>
  <c r="H21" i="20"/>
  <c r="C21" i="20"/>
  <c r="AB20" i="20"/>
  <c r="AD20" i="20" s="1"/>
  <c r="Y20" i="20"/>
  <c r="X20" i="20"/>
  <c r="P20" i="20"/>
  <c r="O20" i="20"/>
  <c r="M20" i="20"/>
  <c r="J20" i="20"/>
  <c r="H20" i="20"/>
  <c r="C20" i="20"/>
  <c r="AB19" i="20"/>
  <c r="AD19" i="20" s="1"/>
  <c r="J19" i="20" s="1"/>
  <c r="Y19" i="20"/>
  <c r="X19" i="20"/>
  <c r="Q19" i="20"/>
  <c r="P19" i="20"/>
  <c r="O19" i="20"/>
  <c r="M19" i="20"/>
  <c r="H19" i="20"/>
  <c r="C19" i="20"/>
  <c r="AB18" i="20"/>
  <c r="AD18" i="20" s="1"/>
  <c r="J18" i="20" s="1"/>
  <c r="Y18" i="20"/>
  <c r="X18" i="20"/>
  <c r="Q18" i="20"/>
  <c r="P18" i="20"/>
  <c r="O18" i="20"/>
  <c r="M18" i="20"/>
  <c r="H18" i="20"/>
  <c r="C18" i="20"/>
  <c r="AB17" i="20"/>
  <c r="AD17" i="20" s="1"/>
  <c r="J17" i="20" s="1"/>
  <c r="Y17" i="20"/>
  <c r="X17" i="20"/>
  <c r="P17" i="20"/>
  <c r="O17" i="20"/>
  <c r="Q17" i="20" s="1"/>
  <c r="M17" i="20"/>
  <c r="H17" i="20"/>
  <c r="C17" i="20"/>
  <c r="AB16" i="20"/>
  <c r="AD16" i="20" s="1"/>
  <c r="J16" i="20" s="1"/>
  <c r="Y16" i="20"/>
  <c r="X16" i="20"/>
  <c r="P16" i="20"/>
  <c r="O16" i="20"/>
  <c r="M16" i="20"/>
  <c r="H16" i="20"/>
  <c r="C16" i="20"/>
  <c r="AD15" i="20"/>
  <c r="J15" i="20" s="1"/>
  <c r="AB15" i="20"/>
  <c r="Y15" i="20"/>
  <c r="X15" i="20"/>
  <c r="P15" i="20"/>
  <c r="Q15" i="20" s="1"/>
  <c r="O15" i="20"/>
  <c r="M15" i="20"/>
  <c r="H15" i="20"/>
  <c r="C15" i="20"/>
  <c r="AD14" i="20"/>
  <c r="J14" i="20" s="1"/>
  <c r="I14" i="20" s="1"/>
  <c r="AB14" i="20"/>
  <c r="Y14" i="20"/>
  <c r="X14" i="20"/>
  <c r="P14" i="20"/>
  <c r="O14" i="20"/>
  <c r="M14" i="20"/>
  <c r="K14" i="20"/>
  <c r="H14" i="20"/>
  <c r="C14" i="20"/>
  <c r="AD13" i="20"/>
  <c r="J13" i="20" s="1"/>
  <c r="K13" i="20" s="1"/>
  <c r="AB13" i="20"/>
  <c r="Y13" i="20"/>
  <c r="X13" i="20"/>
  <c r="P13" i="20"/>
  <c r="O13" i="20"/>
  <c r="Q13" i="20" s="1"/>
  <c r="M13" i="20"/>
  <c r="I13" i="20"/>
  <c r="H13" i="20"/>
  <c r="C13" i="20"/>
  <c r="AB12" i="20"/>
  <c r="AD12" i="20" s="1"/>
  <c r="Y12" i="20"/>
  <c r="X12" i="20"/>
  <c r="P12" i="20"/>
  <c r="O12" i="20"/>
  <c r="M12" i="20"/>
  <c r="J12" i="20"/>
  <c r="K12" i="20" s="1"/>
  <c r="H12" i="20"/>
  <c r="C12" i="20"/>
  <c r="AB11" i="20"/>
  <c r="AD11" i="20" s="1"/>
  <c r="Y11" i="20"/>
  <c r="X11" i="20"/>
  <c r="P11" i="20"/>
  <c r="Q11" i="20" s="1"/>
  <c r="O11" i="20"/>
  <c r="M11" i="20"/>
  <c r="J11" i="20"/>
  <c r="H11" i="20"/>
  <c r="C11" i="20"/>
  <c r="AB10" i="20"/>
  <c r="AD10" i="20" s="1"/>
  <c r="J10" i="20" s="1"/>
  <c r="Y10" i="20"/>
  <c r="X10" i="20"/>
  <c r="Q10" i="20"/>
  <c r="P10" i="20"/>
  <c r="O10" i="20"/>
  <c r="M10" i="20"/>
  <c r="H10" i="20"/>
  <c r="C10" i="20"/>
  <c r="AB9" i="20"/>
  <c r="AD9" i="20" s="1"/>
  <c r="J9" i="20" s="1"/>
  <c r="Y9" i="20"/>
  <c r="X9" i="20"/>
  <c r="Q9" i="20"/>
  <c r="P9" i="20"/>
  <c r="O9" i="20"/>
  <c r="M9" i="20"/>
  <c r="H9" i="20"/>
  <c r="C9" i="20"/>
  <c r="AB8" i="20"/>
  <c r="AD8" i="20" s="1"/>
  <c r="Y8" i="20"/>
  <c r="X8" i="20"/>
  <c r="P8" i="20"/>
  <c r="O8" i="20"/>
  <c r="M8" i="20"/>
  <c r="J8" i="20"/>
  <c r="H8" i="20"/>
  <c r="C8" i="20"/>
  <c r="AD7" i="20"/>
  <c r="J7" i="20" s="1"/>
  <c r="AB7" i="20"/>
  <c r="Y7" i="20"/>
  <c r="X7" i="20"/>
  <c r="P7" i="20"/>
  <c r="O7" i="20"/>
  <c r="M7" i="20"/>
  <c r="H7" i="20"/>
  <c r="C7" i="20"/>
  <c r="AD6" i="20"/>
  <c r="J6" i="20" s="1"/>
  <c r="I6" i="20" s="1"/>
  <c r="AB6" i="20"/>
  <c r="Y6" i="20"/>
  <c r="X6" i="20"/>
  <c r="Q6" i="20"/>
  <c r="P6" i="20"/>
  <c r="O6" i="20"/>
  <c r="M6" i="20"/>
  <c r="K6" i="20"/>
  <c r="H6" i="20"/>
  <c r="C6" i="20"/>
  <c r="AD5" i="20"/>
  <c r="J5" i="20" s="1"/>
  <c r="AB5" i="20"/>
  <c r="Y5" i="20"/>
  <c r="X5" i="20"/>
  <c r="P5" i="20"/>
  <c r="O5" i="20"/>
  <c r="Q5" i="20" s="1"/>
  <c r="M5" i="20"/>
  <c r="H5" i="20"/>
  <c r="C5" i="20"/>
  <c r="AB4" i="20"/>
  <c r="AD4" i="20" s="1"/>
  <c r="Y4" i="20"/>
  <c r="X4" i="20"/>
  <c r="P4" i="20"/>
  <c r="O4" i="20"/>
  <c r="M4" i="20"/>
  <c r="H4" i="20"/>
  <c r="C4" i="20"/>
  <c r="AG3" i="20"/>
  <c r="AF3" i="20"/>
  <c r="W3" i="20"/>
  <c r="V3" i="20"/>
  <c r="U3" i="20"/>
  <c r="T3" i="20"/>
  <c r="O3" i="20"/>
  <c r="G3" i="20"/>
  <c r="F3" i="20"/>
  <c r="H3" i="20" s="1"/>
  <c r="D3" i="20"/>
  <c r="A2" i="20"/>
  <c r="A1" i="20"/>
  <c r="AB31" i="19"/>
  <c r="AD31" i="19" s="1"/>
  <c r="J31" i="19" s="1"/>
  <c r="I31" i="19" s="1"/>
  <c r="Y31" i="19"/>
  <c r="X31" i="19"/>
  <c r="P31" i="19"/>
  <c r="O31" i="19"/>
  <c r="M31" i="19"/>
  <c r="K31" i="19"/>
  <c r="H31" i="19"/>
  <c r="C31" i="19"/>
  <c r="AB30" i="19"/>
  <c r="AD30" i="19" s="1"/>
  <c r="Y30" i="19"/>
  <c r="X30" i="19"/>
  <c r="P30" i="19"/>
  <c r="O30" i="19"/>
  <c r="M30" i="19"/>
  <c r="J30" i="19"/>
  <c r="K30" i="19" s="1"/>
  <c r="H30" i="19"/>
  <c r="C30" i="19"/>
  <c r="AB29" i="19"/>
  <c r="AD29" i="19" s="1"/>
  <c r="J29" i="19" s="1"/>
  <c r="Y29" i="19"/>
  <c r="X29" i="19"/>
  <c r="P29" i="19"/>
  <c r="Q29" i="19" s="1"/>
  <c r="O29" i="19"/>
  <c r="M29" i="19"/>
  <c r="H29" i="19"/>
  <c r="C29" i="19"/>
  <c r="AB28" i="19"/>
  <c r="AD28" i="19" s="1"/>
  <c r="J28" i="19" s="1"/>
  <c r="Y28" i="19"/>
  <c r="X28" i="19"/>
  <c r="Q28" i="19"/>
  <c r="P28" i="19"/>
  <c r="O28" i="19"/>
  <c r="M28" i="19"/>
  <c r="H28" i="19"/>
  <c r="C28" i="19"/>
  <c r="AD27" i="19"/>
  <c r="J27" i="19" s="1"/>
  <c r="K27" i="19" s="1"/>
  <c r="AB27" i="19"/>
  <c r="Y27" i="19"/>
  <c r="X27" i="19"/>
  <c r="P27" i="19"/>
  <c r="O27" i="19"/>
  <c r="Q27" i="19" s="1"/>
  <c r="M27" i="19"/>
  <c r="I27" i="19"/>
  <c r="H27" i="19"/>
  <c r="C27" i="19"/>
  <c r="AB26" i="19"/>
  <c r="AD26" i="19" s="1"/>
  <c r="J26" i="19" s="1"/>
  <c r="Y26" i="19"/>
  <c r="X26" i="19"/>
  <c r="P26" i="19"/>
  <c r="O26" i="19"/>
  <c r="M26" i="19"/>
  <c r="H26" i="19"/>
  <c r="C26" i="19"/>
  <c r="AB25" i="19"/>
  <c r="AD25" i="19" s="1"/>
  <c r="J25" i="19" s="1"/>
  <c r="Y25" i="19"/>
  <c r="X25" i="19"/>
  <c r="P25" i="19"/>
  <c r="O25" i="19"/>
  <c r="Q25" i="19" s="1"/>
  <c r="M25" i="19"/>
  <c r="H25" i="19"/>
  <c r="C25" i="19"/>
  <c r="AB24" i="19"/>
  <c r="AD24" i="19" s="1"/>
  <c r="J24" i="19" s="1"/>
  <c r="Y24" i="19"/>
  <c r="X24" i="19"/>
  <c r="Q24" i="19"/>
  <c r="P24" i="19"/>
  <c r="O24" i="19"/>
  <c r="M24" i="19"/>
  <c r="H24" i="19"/>
  <c r="C24" i="19"/>
  <c r="AB23" i="19"/>
  <c r="AD23" i="19" s="1"/>
  <c r="J23" i="19" s="1"/>
  <c r="Y23" i="19"/>
  <c r="X23" i="19"/>
  <c r="P23" i="19"/>
  <c r="O23" i="19"/>
  <c r="M23" i="19"/>
  <c r="H23" i="19"/>
  <c r="C23" i="19"/>
  <c r="AB22" i="19"/>
  <c r="AD22" i="19" s="1"/>
  <c r="J22" i="19" s="1"/>
  <c r="Y22" i="19"/>
  <c r="X22" i="19"/>
  <c r="P22" i="19"/>
  <c r="O22" i="19"/>
  <c r="M22" i="19"/>
  <c r="H22" i="19"/>
  <c r="C22" i="19"/>
  <c r="AD21" i="19"/>
  <c r="AB21" i="19"/>
  <c r="Y21" i="19"/>
  <c r="X21" i="19"/>
  <c r="P21" i="19"/>
  <c r="O21" i="19"/>
  <c r="M21" i="19"/>
  <c r="H21" i="19"/>
  <c r="C21" i="19"/>
  <c r="AG3" i="19"/>
  <c r="AF3" i="19"/>
  <c r="W3" i="19"/>
  <c r="V3" i="19"/>
  <c r="U3" i="19"/>
  <c r="T3" i="19"/>
  <c r="O3" i="19"/>
  <c r="G3" i="19"/>
  <c r="F3" i="19"/>
  <c r="D3" i="19"/>
  <c r="A2" i="19"/>
  <c r="A1" i="19"/>
  <c r="AB31" i="18"/>
  <c r="AD31" i="18" s="1"/>
  <c r="J31" i="18" s="1"/>
  <c r="K31" i="18" s="1"/>
  <c r="Y31" i="18"/>
  <c r="X31" i="18"/>
  <c r="P31" i="18"/>
  <c r="O31" i="18"/>
  <c r="M31" i="18"/>
  <c r="I31" i="18"/>
  <c r="H31" i="18"/>
  <c r="C31" i="18"/>
  <c r="AD30" i="18"/>
  <c r="J30" i="18" s="1"/>
  <c r="AB30" i="18"/>
  <c r="Y30" i="18"/>
  <c r="X30" i="18"/>
  <c r="P30" i="18"/>
  <c r="O30" i="18"/>
  <c r="M30" i="18"/>
  <c r="H30" i="18"/>
  <c r="C30" i="18"/>
  <c r="AB29" i="18"/>
  <c r="AD29" i="18" s="1"/>
  <c r="J29" i="18" s="1"/>
  <c r="Y29" i="18"/>
  <c r="X29" i="18"/>
  <c r="P29" i="18"/>
  <c r="O29" i="18"/>
  <c r="M29" i="18"/>
  <c r="H29" i="18"/>
  <c r="C29" i="18"/>
  <c r="AD28" i="18"/>
  <c r="J28" i="18" s="1"/>
  <c r="K28" i="18" s="1"/>
  <c r="AB28" i="18"/>
  <c r="Y28" i="18"/>
  <c r="X28" i="18"/>
  <c r="P28" i="18"/>
  <c r="O28" i="18"/>
  <c r="Q28" i="18" s="1"/>
  <c r="M28" i="18"/>
  <c r="I28" i="18"/>
  <c r="H28" i="18"/>
  <c r="C28" i="18"/>
  <c r="AB27" i="18"/>
  <c r="AD27" i="18" s="1"/>
  <c r="J27" i="18" s="1"/>
  <c r="Y27" i="18"/>
  <c r="X27" i="18"/>
  <c r="P27" i="18"/>
  <c r="O27" i="18"/>
  <c r="M27" i="18"/>
  <c r="H27" i="18"/>
  <c r="C27" i="18"/>
  <c r="AD26" i="18"/>
  <c r="J26" i="18" s="1"/>
  <c r="I26" i="18" s="1"/>
  <c r="AB26" i="18"/>
  <c r="Y26" i="18"/>
  <c r="X26" i="18"/>
  <c r="Q26" i="18"/>
  <c r="P26" i="18"/>
  <c r="O26" i="18"/>
  <c r="M26" i="18"/>
  <c r="K26" i="18"/>
  <c r="H26" i="18"/>
  <c r="C26" i="18"/>
  <c r="AD25" i="18"/>
  <c r="J25" i="18" s="1"/>
  <c r="I25" i="18" s="1"/>
  <c r="AB25" i="18"/>
  <c r="Y25" i="18"/>
  <c r="X25" i="18"/>
  <c r="P25" i="18"/>
  <c r="O25" i="18"/>
  <c r="M25" i="18"/>
  <c r="H25" i="18"/>
  <c r="C25" i="18"/>
  <c r="AB24" i="18"/>
  <c r="AD24" i="18" s="1"/>
  <c r="J24" i="18" s="1"/>
  <c r="Y24" i="18"/>
  <c r="X24" i="18"/>
  <c r="P24" i="18"/>
  <c r="O24" i="18"/>
  <c r="Q24" i="18" s="1"/>
  <c r="M24" i="18"/>
  <c r="H24" i="18"/>
  <c r="C24" i="18"/>
  <c r="AB23" i="18"/>
  <c r="AD23" i="18" s="1"/>
  <c r="J23" i="18" s="1"/>
  <c r="K23" i="18" s="1"/>
  <c r="Y23" i="18"/>
  <c r="X23" i="18"/>
  <c r="P23" i="18"/>
  <c r="O23" i="18"/>
  <c r="M23" i="18"/>
  <c r="H23" i="18"/>
  <c r="C23" i="18"/>
  <c r="AB22" i="18"/>
  <c r="AD22" i="18" s="1"/>
  <c r="J22" i="18" s="1"/>
  <c r="Y22" i="18"/>
  <c r="X22" i="18"/>
  <c r="Q22" i="18"/>
  <c r="P22" i="18"/>
  <c r="O22" i="18"/>
  <c r="M22" i="18"/>
  <c r="H22" i="18"/>
  <c r="C22" i="18"/>
  <c r="AB21" i="18"/>
  <c r="AD21" i="18" s="1"/>
  <c r="J21" i="18" s="1"/>
  <c r="Y21" i="18"/>
  <c r="X21" i="18"/>
  <c r="P21" i="18"/>
  <c r="O21" i="18"/>
  <c r="Q21" i="18" s="1"/>
  <c r="M21" i="18"/>
  <c r="H21" i="18"/>
  <c r="C21" i="18"/>
  <c r="AG3" i="18"/>
  <c r="AF3" i="18"/>
  <c r="W3" i="18"/>
  <c r="V3" i="18"/>
  <c r="U3" i="18"/>
  <c r="T3" i="18"/>
  <c r="O3" i="18"/>
  <c r="H3" i="18"/>
  <c r="G3" i="18"/>
  <c r="F3" i="18"/>
  <c r="D3" i="18"/>
  <c r="A2" i="18"/>
  <c r="A1" i="18"/>
  <c r="AB31" i="17"/>
  <c r="AD31" i="17" s="1"/>
  <c r="J31" i="17" s="1"/>
  <c r="Y31" i="17"/>
  <c r="X31" i="17"/>
  <c r="P31" i="17"/>
  <c r="O31" i="17"/>
  <c r="M31" i="17"/>
  <c r="H31" i="17"/>
  <c r="C31" i="17"/>
  <c r="AB30" i="17"/>
  <c r="AD30" i="17" s="1"/>
  <c r="J30" i="17" s="1"/>
  <c r="Y30" i="17"/>
  <c r="X30" i="17"/>
  <c r="Q30" i="17"/>
  <c r="P30" i="17"/>
  <c r="O30" i="17"/>
  <c r="M30" i="17"/>
  <c r="H30" i="17"/>
  <c r="C30" i="17"/>
  <c r="AB29" i="17"/>
  <c r="AD29" i="17" s="1"/>
  <c r="J29" i="17" s="1"/>
  <c r="Y29" i="17"/>
  <c r="X29" i="17"/>
  <c r="P29" i="17"/>
  <c r="O29" i="17"/>
  <c r="Q29" i="17" s="1"/>
  <c r="M29" i="17"/>
  <c r="H29" i="17"/>
  <c r="C29" i="17"/>
  <c r="AB28" i="17"/>
  <c r="AD28" i="17" s="1"/>
  <c r="J28" i="17" s="1"/>
  <c r="K28" i="17" s="1"/>
  <c r="Y28" i="17"/>
  <c r="X28" i="17"/>
  <c r="P28" i="17"/>
  <c r="O28" i="17"/>
  <c r="M28" i="17"/>
  <c r="H28" i="17"/>
  <c r="C28" i="17"/>
  <c r="AD27" i="17"/>
  <c r="J27" i="17" s="1"/>
  <c r="I27" i="17" s="1"/>
  <c r="AB27" i="17"/>
  <c r="Y27" i="17"/>
  <c r="X27" i="17"/>
  <c r="Q27" i="17"/>
  <c r="P27" i="17"/>
  <c r="O27" i="17"/>
  <c r="M27" i="17"/>
  <c r="K27" i="17"/>
  <c r="H27" i="17"/>
  <c r="C27" i="17"/>
  <c r="AD26" i="17"/>
  <c r="J26" i="17" s="1"/>
  <c r="I26" i="17" s="1"/>
  <c r="AB26" i="17"/>
  <c r="Y26" i="17"/>
  <c r="X26" i="17"/>
  <c r="Q26" i="17"/>
  <c r="P26" i="17"/>
  <c r="O26" i="17"/>
  <c r="M26" i="17"/>
  <c r="K26" i="17"/>
  <c r="H26" i="17"/>
  <c r="C26" i="17"/>
  <c r="AB25" i="17"/>
  <c r="AD25" i="17" s="1"/>
  <c r="J25" i="17" s="1"/>
  <c r="K25" i="17" s="1"/>
  <c r="Y25" i="17"/>
  <c r="X25" i="17"/>
  <c r="P25" i="17"/>
  <c r="O25" i="17"/>
  <c r="M25" i="17"/>
  <c r="H25" i="17"/>
  <c r="C25" i="17"/>
  <c r="AB24" i="17"/>
  <c r="AD24" i="17" s="1"/>
  <c r="J24" i="17" s="1"/>
  <c r="Y24" i="17"/>
  <c r="X24" i="17"/>
  <c r="P24" i="17"/>
  <c r="O24" i="17"/>
  <c r="M24" i="17"/>
  <c r="H24" i="17"/>
  <c r="C24" i="17"/>
  <c r="AD23" i="17"/>
  <c r="J23" i="17" s="1"/>
  <c r="AB23" i="17"/>
  <c r="Y23" i="17"/>
  <c r="X23" i="17"/>
  <c r="Q23" i="17"/>
  <c r="P23" i="17"/>
  <c r="O23" i="17"/>
  <c r="M23" i="17"/>
  <c r="H23" i="17"/>
  <c r="C23" i="17"/>
  <c r="AD22" i="17"/>
  <c r="J22" i="17" s="1"/>
  <c r="I22" i="17" s="1"/>
  <c r="AB22" i="17"/>
  <c r="Y22" i="17"/>
  <c r="X22" i="17"/>
  <c r="P22" i="17"/>
  <c r="O22" i="17"/>
  <c r="Q22" i="17" s="1"/>
  <c r="M22" i="17"/>
  <c r="H22" i="17"/>
  <c r="C22" i="17"/>
  <c r="AB21" i="17"/>
  <c r="AD21" i="17" s="1"/>
  <c r="J21" i="17" s="1"/>
  <c r="Y21" i="17"/>
  <c r="X21" i="17"/>
  <c r="P21" i="17"/>
  <c r="O21" i="17"/>
  <c r="M21" i="17"/>
  <c r="H21" i="17"/>
  <c r="C21" i="17"/>
  <c r="AB20" i="17"/>
  <c r="AD20" i="17" s="1"/>
  <c r="J20" i="17" s="1"/>
  <c r="Y20" i="17"/>
  <c r="X20" i="17"/>
  <c r="P20" i="17"/>
  <c r="O20" i="17"/>
  <c r="M20" i="17"/>
  <c r="H20" i="17"/>
  <c r="C20" i="17"/>
  <c r="AD19" i="17"/>
  <c r="J19" i="17" s="1"/>
  <c r="AB19" i="17"/>
  <c r="Y19" i="17"/>
  <c r="X19" i="17"/>
  <c r="P19" i="17"/>
  <c r="Q19" i="17" s="1"/>
  <c r="O19" i="17"/>
  <c r="M19" i="17"/>
  <c r="H19" i="17"/>
  <c r="C19" i="17"/>
  <c r="AB18" i="17"/>
  <c r="AD18" i="17" s="1"/>
  <c r="J18" i="17" s="1"/>
  <c r="Y18" i="17"/>
  <c r="X18" i="17"/>
  <c r="P18" i="17"/>
  <c r="O18" i="17"/>
  <c r="M18" i="17"/>
  <c r="H18" i="17"/>
  <c r="C18" i="17"/>
  <c r="AD17" i="17"/>
  <c r="J17" i="17" s="1"/>
  <c r="AB17" i="17"/>
  <c r="Y17" i="17"/>
  <c r="X17" i="17"/>
  <c r="P17" i="17"/>
  <c r="O17" i="17"/>
  <c r="M17" i="17"/>
  <c r="K17" i="17"/>
  <c r="I17" i="17"/>
  <c r="H17" i="17"/>
  <c r="C17" i="17"/>
  <c r="AB16" i="17"/>
  <c r="AD16" i="17" s="1"/>
  <c r="Y16" i="17"/>
  <c r="X16" i="17"/>
  <c r="P16" i="17"/>
  <c r="O16" i="17"/>
  <c r="M16" i="17"/>
  <c r="J16" i="17"/>
  <c r="K16" i="17" s="1"/>
  <c r="H16" i="17"/>
  <c r="C16" i="17"/>
  <c r="AB15" i="17"/>
  <c r="AD15" i="17" s="1"/>
  <c r="J15" i="17" s="1"/>
  <c r="Y15" i="17"/>
  <c r="X15" i="17"/>
  <c r="P15" i="17"/>
  <c r="Q15" i="17" s="1"/>
  <c r="O15" i="17"/>
  <c r="M15" i="17"/>
  <c r="H15" i="17"/>
  <c r="C15" i="17"/>
  <c r="AB14" i="17"/>
  <c r="AD14" i="17" s="1"/>
  <c r="J14" i="17" s="1"/>
  <c r="Y14" i="17"/>
  <c r="X14" i="17"/>
  <c r="Q14" i="17"/>
  <c r="P14" i="17"/>
  <c r="O14" i="17"/>
  <c r="M14" i="17"/>
  <c r="H14" i="17"/>
  <c r="C14" i="17"/>
  <c r="AD13" i="17"/>
  <c r="J13" i="17" s="1"/>
  <c r="K13" i="17" s="1"/>
  <c r="AB13" i="17"/>
  <c r="Y13" i="17"/>
  <c r="X13" i="17"/>
  <c r="P13" i="17"/>
  <c r="O13" i="17"/>
  <c r="Q13" i="17" s="1"/>
  <c r="M13" i="17"/>
  <c r="H13" i="17"/>
  <c r="C13" i="17"/>
  <c r="AB12" i="17"/>
  <c r="AD12" i="17" s="1"/>
  <c r="Y12" i="17"/>
  <c r="X12" i="17"/>
  <c r="P12" i="17"/>
  <c r="O12" i="17"/>
  <c r="M12" i="17"/>
  <c r="J12" i="17"/>
  <c r="H12" i="17"/>
  <c r="C12" i="17"/>
  <c r="AB11" i="17"/>
  <c r="AD11" i="17" s="1"/>
  <c r="J11" i="17" s="1"/>
  <c r="Y11" i="17"/>
  <c r="X11" i="17"/>
  <c r="Q11" i="17"/>
  <c r="P11" i="17"/>
  <c r="O11" i="17"/>
  <c r="M11" i="17"/>
  <c r="H11" i="17"/>
  <c r="C11" i="17"/>
  <c r="AD10" i="17"/>
  <c r="J10" i="17" s="1"/>
  <c r="I10" i="17" s="1"/>
  <c r="AB10" i="17"/>
  <c r="Y10" i="17"/>
  <c r="X10" i="17"/>
  <c r="Q10" i="17"/>
  <c r="P10" i="17"/>
  <c r="O10" i="17"/>
  <c r="M10" i="17"/>
  <c r="K10" i="17"/>
  <c r="H10" i="17"/>
  <c r="C10" i="17"/>
  <c r="AD9" i="17"/>
  <c r="J9" i="17" s="1"/>
  <c r="K9" i="17" s="1"/>
  <c r="AB9" i="17"/>
  <c r="Y9" i="17"/>
  <c r="X9" i="17"/>
  <c r="P9" i="17"/>
  <c r="O9" i="17"/>
  <c r="M9" i="17"/>
  <c r="I9" i="17"/>
  <c r="H9" i="17"/>
  <c r="C9" i="17"/>
  <c r="AB8" i="17"/>
  <c r="AD8" i="17" s="1"/>
  <c r="J8" i="17" s="1"/>
  <c r="Y8" i="17"/>
  <c r="X8" i="17"/>
  <c r="P8" i="17"/>
  <c r="O8" i="17"/>
  <c r="M8" i="17"/>
  <c r="H8" i="17"/>
  <c r="C8" i="17"/>
  <c r="AB7" i="17"/>
  <c r="AD7" i="17" s="1"/>
  <c r="Y7" i="17"/>
  <c r="X7" i="17"/>
  <c r="P7" i="17"/>
  <c r="O7" i="17"/>
  <c r="Q7" i="17" s="1"/>
  <c r="M7" i="17"/>
  <c r="H7" i="17"/>
  <c r="C7" i="17"/>
  <c r="AB6" i="17"/>
  <c r="AD6" i="17" s="1"/>
  <c r="J6" i="17" s="1"/>
  <c r="Y6" i="17"/>
  <c r="X6" i="17"/>
  <c r="Q6" i="17"/>
  <c r="P6" i="17"/>
  <c r="O6" i="17"/>
  <c r="M6" i="17"/>
  <c r="H6" i="17"/>
  <c r="C6" i="17"/>
  <c r="AD5" i="17"/>
  <c r="J5" i="17" s="1"/>
  <c r="AB5" i="17"/>
  <c r="Y5" i="17"/>
  <c r="X5" i="17"/>
  <c r="P5" i="17"/>
  <c r="O5" i="17"/>
  <c r="M5" i="17"/>
  <c r="I5" i="17"/>
  <c r="H5" i="17"/>
  <c r="C5" i="17"/>
  <c r="AB4" i="17"/>
  <c r="AD4" i="17" s="1"/>
  <c r="J4" i="17" s="1"/>
  <c r="K4" i="17" s="1"/>
  <c r="Y4" i="17"/>
  <c r="X4" i="17"/>
  <c r="P4" i="17"/>
  <c r="O4" i="17"/>
  <c r="Q4" i="17" s="1"/>
  <c r="M4" i="17"/>
  <c r="H4" i="17"/>
  <c r="C4" i="17"/>
  <c r="AG3" i="17"/>
  <c r="AF3" i="17"/>
  <c r="W3" i="17"/>
  <c r="V3" i="17"/>
  <c r="U3" i="17"/>
  <c r="T3" i="17"/>
  <c r="O3" i="17"/>
  <c r="G3" i="17"/>
  <c r="H3" i="17" s="1"/>
  <c r="F3" i="17"/>
  <c r="D3" i="17"/>
  <c r="A2" i="17"/>
  <c r="A1" i="17"/>
  <c r="AB31" i="16"/>
  <c r="AD31" i="16" s="1"/>
  <c r="J31" i="16" s="1"/>
  <c r="Y31" i="16"/>
  <c r="X31" i="16"/>
  <c r="P31" i="16"/>
  <c r="O31" i="16"/>
  <c r="Q31" i="16" s="1"/>
  <c r="M31" i="16"/>
  <c r="H31" i="16"/>
  <c r="C31" i="16"/>
  <c r="AB30" i="16"/>
  <c r="AD30" i="16" s="1"/>
  <c r="J30" i="16" s="1"/>
  <c r="K30" i="16" s="1"/>
  <c r="Y30" i="16"/>
  <c r="X30" i="16"/>
  <c r="P30" i="16"/>
  <c r="O30" i="16"/>
  <c r="Q30" i="16" s="1"/>
  <c r="M30" i="16"/>
  <c r="H30" i="16"/>
  <c r="C30" i="16"/>
  <c r="AB29" i="16"/>
  <c r="AD29" i="16" s="1"/>
  <c r="J29" i="16" s="1"/>
  <c r="K29" i="16" s="1"/>
  <c r="Y29" i="16"/>
  <c r="X29" i="16"/>
  <c r="Q29" i="16"/>
  <c r="P29" i="16"/>
  <c r="O29" i="16"/>
  <c r="M29" i="16"/>
  <c r="I29" i="16"/>
  <c r="H29" i="16"/>
  <c r="C29" i="16"/>
  <c r="AB28" i="16"/>
  <c r="AD28" i="16" s="1"/>
  <c r="J28" i="16" s="1"/>
  <c r="Y28" i="16"/>
  <c r="X28" i="16"/>
  <c r="P28" i="16"/>
  <c r="Q28" i="16" s="1"/>
  <c r="O28" i="16"/>
  <c r="M28" i="16"/>
  <c r="H28" i="16"/>
  <c r="C28" i="16"/>
  <c r="AD27" i="16"/>
  <c r="J27" i="16" s="1"/>
  <c r="AB27" i="16"/>
  <c r="Y27" i="16"/>
  <c r="X27" i="16"/>
  <c r="P27" i="16"/>
  <c r="O27" i="16"/>
  <c r="M27" i="16"/>
  <c r="K27" i="16"/>
  <c r="I27" i="16"/>
  <c r="H27" i="16"/>
  <c r="C27" i="16"/>
  <c r="AB26" i="16"/>
  <c r="AD26" i="16" s="1"/>
  <c r="J26" i="16" s="1"/>
  <c r="K26" i="16" s="1"/>
  <c r="Y26" i="16"/>
  <c r="X26" i="16"/>
  <c r="P26" i="16"/>
  <c r="O26" i="16"/>
  <c r="M26" i="16"/>
  <c r="H26" i="16"/>
  <c r="C26" i="16"/>
  <c r="AB25" i="16"/>
  <c r="AD25" i="16" s="1"/>
  <c r="J25" i="16" s="1"/>
  <c r="Y25" i="16"/>
  <c r="X25" i="16"/>
  <c r="P25" i="16"/>
  <c r="O25" i="16"/>
  <c r="M25" i="16"/>
  <c r="H25" i="16"/>
  <c r="C25" i="16"/>
  <c r="AB24" i="16"/>
  <c r="AD24" i="16" s="1"/>
  <c r="Y24" i="16"/>
  <c r="X24" i="16"/>
  <c r="Q24" i="16"/>
  <c r="P24" i="16"/>
  <c r="O24" i="16"/>
  <c r="M24" i="16"/>
  <c r="J24" i="16"/>
  <c r="H24" i="16"/>
  <c r="C24" i="16"/>
  <c r="AB23" i="16"/>
  <c r="AD23" i="16" s="1"/>
  <c r="J23" i="16" s="1"/>
  <c r="Y23" i="16"/>
  <c r="X23" i="16"/>
  <c r="P23" i="16"/>
  <c r="O23" i="16"/>
  <c r="M23" i="16"/>
  <c r="H23" i="16"/>
  <c r="C23" i="16"/>
  <c r="AB22" i="16"/>
  <c r="AD22" i="16" s="1"/>
  <c r="J22" i="16" s="1"/>
  <c r="K22" i="16" s="1"/>
  <c r="Y22" i="16"/>
  <c r="X22" i="16"/>
  <c r="P22" i="16"/>
  <c r="O22" i="16"/>
  <c r="M22" i="16"/>
  <c r="H22" i="16"/>
  <c r="C22" i="16"/>
  <c r="AB21" i="16"/>
  <c r="AD21" i="16" s="1"/>
  <c r="J21" i="16" s="1"/>
  <c r="Y21" i="16"/>
  <c r="X21" i="16"/>
  <c r="P21" i="16"/>
  <c r="O21" i="16"/>
  <c r="Q21" i="16" s="1"/>
  <c r="M21" i="16"/>
  <c r="H21" i="16"/>
  <c r="C21" i="16"/>
  <c r="AD20" i="16"/>
  <c r="J20" i="16" s="1"/>
  <c r="I20" i="16" s="1"/>
  <c r="AB20" i="16"/>
  <c r="Y20" i="16"/>
  <c r="X20" i="16"/>
  <c r="P20" i="16"/>
  <c r="O20" i="16"/>
  <c r="Q20" i="16" s="1"/>
  <c r="M20" i="16"/>
  <c r="K20" i="16"/>
  <c r="H20" i="16"/>
  <c r="C20" i="16"/>
  <c r="AD19" i="16"/>
  <c r="J19" i="16" s="1"/>
  <c r="K19" i="16" s="1"/>
  <c r="AB19" i="16"/>
  <c r="Y19" i="16"/>
  <c r="X19" i="16"/>
  <c r="P19" i="16"/>
  <c r="O19" i="16"/>
  <c r="M19" i="16"/>
  <c r="H19" i="16"/>
  <c r="C19" i="16"/>
  <c r="AB18" i="16"/>
  <c r="AD18" i="16" s="1"/>
  <c r="J18" i="16" s="1"/>
  <c r="Y18" i="16"/>
  <c r="X18" i="16"/>
  <c r="P18" i="16"/>
  <c r="O18" i="16"/>
  <c r="M18" i="16"/>
  <c r="H18" i="16"/>
  <c r="C18" i="16"/>
  <c r="AB17" i="16"/>
  <c r="AD17" i="16" s="1"/>
  <c r="J17" i="16" s="1"/>
  <c r="Y17" i="16"/>
  <c r="X17" i="16"/>
  <c r="P17" i="16"/>
  <c r="O17" i="16"/>
  <c r="Q17" i="16" s="1"/>
  <c r="M17" i="16"/>
  <c r="H17" i="16"/>
  <c r="C17" i="16"/>
  <c r="AD16" i="16"/>
  <c r="J16" i="16" s="1"/>
  <c r="I16" i="16" s="1"/>
  <c r="AB16" i="16"/>
  <c r="Y16" i="16"/>
  <c r="X16" i="16"/>
  <c r="Q16" i="16"/>
  <c r="P16" i="16"/>
  <c r="O16" i="16"/>
  <c r="M16" i="16"/>
  <c r="K16" i="16"/>
  <c r="H16" i="16"/>
  <c r="C16" i="16"/>
  <c r="AB15" i="16"/>
  <c r="AD15" i="16" s="1"/>
  <c r="J15" i="16" s="1"/>
  <c r="Y15" i="16"/>
  <c r="X15" i="16"/>
  <c r="Q15" i="16"/>
  <c r="P15" i="16"/>
  <c r="O15" i="16"/>
  <c r="M15" i="16"/>
  <c r="H15" i="16"/>
  <c r="C15" i="16"/>
  <c r="AB14" i="16"/>
  <c r="AD14" i="16" s="1"/>
  <c r="J14" i="16" s="1"/>
  <c r="Y14" i="16"/>
  <c r="X14" i="16"/>
  <c r="P14" i="16"/>
  <c r="O14" i="16"/>
  <c r="M14" i="16"/>
  <c r="H14" i="16"/>
  <c r="C14" i="16"/>
  <c r="AB13" i="16"/>
  <c r="AD13" i="16" s="1"/>
  <c r="J13" i="16" s="1"/>
  <c r="Y13" i="16"/>
  <c r="X13" i="16"/>
  <c r="P13" i="16"/>
  <c r="Q13" i="16" s="1"/>
  <c r="O13" i="16"/>
  <c r="M13" i="16"/>
  <c r="H13" i="16"/>
  <c r="C13" i="16"/>
  <c r="AD12" i="16"/>
  <c r="J12" i="16" s="1"/>
  <c r="AB12" i="16"/>
  <c r="Y12" i="16"/>
  <c r="X12" i="16"/>
  <c r="P12" i="16"/>
  <c r="O12" i="16"/>
  <c r="M12" i="16"/>
  <c r="H12" i="16"/>
  <c r="C12" i="16"/>
  <c r="AD11" i="16"/>
  <c r="J11" i="16" s="1"/>
  <c r="AB11" i="16"/>
  <c r="Y11" i="16"/>
  <c r="X11" i="16"/>
  <c r="P11" i="16"/>
  <c r="O11" i="16"/>
  <c r="M11" i="16"/>
  <c r="K11" i="16"/>
  <c r="I11" i="16"/>
  <c r="H11" i="16"/>
  <c r="C11" i="16"/>
  <c r="AB10" i="16"/>
  <c r="AD10" i="16" s="1"/>
  <c r="J10" i="16" s="1"/>
  <c r="Y10" i="16"/>
  <c r="X10" i="16"/>
  <c r="P10" i="16"/>
  <c r="O10" i="16"/>
  <c r="M10" i="16"/>
  <c r="H10" i="16"/>
  <c r="C10" i="16"/>
  <c r="AB9" i="16"/>
  <c r="AD9" i="16" s="1"/>
  <c r="J9" i="16" s="1"/>
  <c r="Y9" i="16"/>
  <c r="X9" i="16"/>
  <c r="P9" i="16"/>
  <c r="O9" i="16"/>
  <c r="M9" i="16"/>
  <c r="H9" i="16"/>
  <c r="C9" i="16"/>
  <c r="AD8" i="16"/>
  <c r="J8" i="16" s="1"/>
  <c r="AB8" i="16"/>
  <c r="Y8" i="16"/>
  <c r="X8" i="16"/>
  <c r="P8" i="16"/>
  <c r="Q8" i="16" s="1"/>
  <c r="O8" i="16"/>
  <c r="M8" i="16"/>
  <c r="H8" i="16"/>
  <c r="C8" i="16"/>
  <c r="AD7" i="16"/>
  <c r="J7" i="16" s="1"/>
  <c r="I7" i="16" s="1"/>
  <c r="AB7" i="16"/>
  <c r="Y7" i="16"/>
  <c r="X7" i="16"/>
  <c r="Q7" i="16"/>
  <c r="P7" i="16"/>
  <c r="O7" i="16"/>
  <c r="M7" i="16"/>
  <c r="K7" i="16"/>
  <c r="H7" i="16"/>
  <c r="C7" i="16"/>
  <c r="AB6" i="16"/>
  <c r="AD6" i="16" s="1"/>
  <c r="Y6" i="16"/>
  <c r="X6" i="16"/>
  <c r="P6" i="16"/>
  <c r="O6" i="16"/>
  <c r="M6" i="16"/>
  <c r="J6" i="16"/>
  <c r="K6" i="16" s="1"/>
  <c r="H6" i="16"/>
  <c r="C6" i="16"/>
  <c r="AB5" i="16"/>
  <c r="AD5" i="16" s="1"/>
  <c r="J5" i="16" s="1"/>
  <c r="K5" i="16" s="1"/>
  <c r="Y5" i="16"/>
  <c r="X5" i="16"/>
  <c r="P5" i="16"/>
  <c r="O5" i="16"/>
  <c r="Q5" i="16" s="1"/>
  <c r="M5" i="16"/>
  <c r="I5" i="16"/>
  <c r="H5" i="16"/>
  <c r="C5" i="16"/>
  <c r="AB4" i="16"/>
  <c r="AD4" i="16" s="1"/>
  <c r="J4" i="16" s="1"/>
  <c r="Y4" i="16"/>
  <c r="X4" i="16"/>
  <c r="P4" i="16"/>
  <c r="Q4" i="16" s="1"/>
  <c r="O4" i="16"/>
  <c r="M4" i="16"/>
  <c r="H4" i="16"/>
  <c r="C4" i="16"/>
  <c r="AG3" i="16"/>
  <c r="AF3" i="16"/>
  <c r="W3" i="16"/>
  <c r="X3" i="16" s="1"/>
  <c r="V3" i="16"/>
  <c r="U3" i="16"/>
  <c r="T3" i="16"/>
  <c r="O3" i="16"/>
  <c r="G3" i="16"/>
  <c r="F3" i="16"/>
  <c r="H3" i="16" s="1"/>
  <c r="D3" i="16"/>
  <c r="A2" i="16"/>
  <c r="A1" i="16"/>
  <c r="AB31" i="15"/>
  <c r="AD31" i="15" s="1"/>
  <c r="J31" i="15" s="1"/>
  <c r="Y31" i="15"/>
  <c r="X31" i="15"/>
  <c r="P31" i="15"/>
  <c r="Q31" i="15" s="1"/>
  <c r="O31" i="15"/>
  <c r="M31" i="15"/>
  <c r="H31" i="15"/>
  <c r="C31" i="15"/>
  <c r="AD30" i="15"/>
  <c r="J30" i="15" s="1"/>
  <c r="I30" i="15" s="1"/>
  <c r="AB30" i="15"/>
  <c r="Y30" i="15"/>
  <c r="X30" i="15"/>
  <c r="P30" i="15"/>
  <c r="O30" i="15"/>
  <c r="Q30" i="15" s="1"/>
  <c r="M30" i="15"/>
  <c r="H30" i="15"/>
  <c r="C30" i="15"/>
  <c r="AB29" i="15"/>
  <c r="AD29" i="15" s="1"/>
  <c r="J29" i="15" s="1"/>
  <c r="Y29" i="15"/>
  <c r="X29" i="15"/>
  <c r="P29" i="15"/>
  <c r="O29" i="15"/>
  <c r="M29" i="15"/>
  <c r="H29" i="15"/>
  <c r="C29" i="15"/>
  <c r="AD28" i="15"/>
  <c r="J28" i="15" s="1"/>
  <c r="AB28" i="15"/>
  <c r="Y28" i="15"/>
  <c r="X28" i="15"/>
  <c r="P28" i="15"/>
  <c r="O28" i="15"/>
  <c r="M28" i="15"/>
  <c r="H28" i="15"/>
  <c r="C28" i="15"/>
  <c r="AB27" i="15"/>
  <c r="AD27" i="15" s="1"/>
  <c r="J27" i="15" s="1"/>
  <c r="Y27" i="15"/>
  <c r="X27" i="15"/>
  <c r="P27" i="15"/>
  <c r="O27" i="15"/>
  <c r="Q27" i="15" s="1"/>
  <c r="M27" i="15"/>
  <c r="H27" i="15"/>
  <c r="C27" i="15"/>
  <c r="AD26" i="15"/>
  <c r="J26" i="15" s="1"/>
  <c r="AB26" i="15"/>
  <c r="Y26" i="15"/>
  <c r="X26" i="15"/>
  <c r="P26" i="15"/>
  <c r="O26" i="15"/>
  <c r="M26" i="15"/>
  <c r="H26" i="15"/>
  <c r="C26" i="15"/>
  <c r="AB25" i="15"/>
  <c r="AD25" i="15" s="1"/>
  <c r="J25" i="15" s="1"/>
  <c r="K25" i="15" s="1"/>
  <c r="Y25" i="15"/>
  <c r="X25" i="15"/>
  <c r="Q25" i="15"/>
  <c r="P25" i="15"/>
  <c r="O25" i="15"/>
  <c r="M25" i="15"/>
  <c r="I25" i="15"/>
  <c r="H25" i="15"/>
  <c r="C25" i="15"/>
  <c r="AB24" i="15"/>
  <c r="AD24" i="15" s="1"/>
  <c r="Y24" i="15"/>
  <c r="X24" i="15"/>
  <c r="P24" i="15"/>
  <c r="O24" i="15"/>
  <c r="Q24" i="15" s="1"/>
  <c r="M24" i="15"/>
  <c r="J24" i="15"/>
  <c r="K24" i="15" s="1"/>
  <c r="H24" i="15"/>
  <c r="C24" i="15"/>
  <c r="AB23" i="15"/>
  <c r="AD23" i="15" s="1"/>
  <c r="J23" i="15" s="1"/>
  <c r="Y23" i="15"/>
  <c r="X23" i="15"/>
  <c r="Q23" i="15"/>
  <c r="P23" i="15"/>
  <c r="O23" i="15"/>
  <c r="M23" i="15"/>
  <c r="H23" i="15"/>
  <c r="C23" i="15"/>
  <c r="AB22" i="15"/>
  <c r="AD22" i="15" s="1"/>
  <c r="J22" i="15" s="1"/>
  <c r="Y22" i="15"/>
  <c r="X22" i="15"/>
  <c r="P22" i="15"/>
  <c r="Q22" i="15" s="1"/>
  <c r="O22" i="15"/>
  <c r="M22" i="15"/>
  <c r="H22" i="15"/>
  <c r="C22" i="15"/>
  <c r="AB21" i="15"/>
  <c r="AD21" i="15" s="1"/>
  <c r="J21" i="15" s="1"/>
  <c r="Y21" i="15"/>
  <c r="X21" i="15"/>
  <c r="P21" i="15"/>
  <c r="O21" i="15"/>
  <c r="Q21" i="15" s="1"/>
  <c r="M21" i="15"/>
  <c r="H21" i="15"/>
  <c r="C21" i="15"/>
  <c r="AD20" i="15"/>
  <c r="AB20" i="15"/>
  <c r="Y20" i="15"/>
  <c r="X20" i="15"/>
  <c r="P20" i="15"/>
  <c r="O20" i="15"/>
  <c r="M20" i="15"/>
  <c r="J20" i="15"/>
  <c r="K20" i="15" s="1"/>
  <c r="H20" i="15"/>
  <c r="C20" i="15"/>
  <c r="AB19" i="15"/>
  <c r="AD19" i="15" s="1"/>
  <c r="J19" i="15" s="1"/>
  <c r="Y19" i="15"/>
  <c r="X19" i="15"/>
  <c r="P19" i="15"/>
  <c r="O19" i="15"/>
  <c r="M19" i="15"/>
  <c r="H19" i="15"/>
  <c r="C19" i="15"/>
  <c r="AD18" i="15"/>
  <c r="J18" i="15" s="1"/>
  <c r="AB18" i="15"/>
  <c r="Y18" i="15"/>
  <c r="X18" i="15"/>
  <c r="Q18" i="15"/>
  <c r="P18" i="15"/>
  <c r="O18" i="15"/>
  <c r="M18" i="15"/>
  <c r="H18" i="15"/>
  <c r="C18" i="15"/>
  <c r="AB17" i="15"/>
  <c r="AD17" i="15" s="1"/>
  <c r="J17" i="15" s="1"/>
  <c r="I17" i="15" s="1"/>
  <c r="Y17" i="15"/>
  <c r="X17" i="15"/>
  <c r="P17" i="15"/>
  <c r="O17" i="15"/>
  <c r="Q17" i="15" s="1"/>
  <c r="M17" i="15"/>
  <c r="H17" i="15"/>
  <c r="C17" i="15"/>
  <c r="AB16" i="15"/>
  <c r="AD16" i="15" s="1"/>
  <c r="J16" i="15" s="1"/>
  <c r="Y16" i="15"/>
  <c r="X16" i="15"/>
  <c r="P16" i="15"/>
  <c r="O16" i="15"/>
  <c r="Q16" i="15" s="1"/>
  <c r="M16" i="15"/>
  <c r="H16" i="15"/>
  <c r="C16" i="15"/>
  <c r="AB15" i="15"/>
  <c r="AD15" i="15" s="1"/>
  <c r="J15" i="15" s="1"/>
  <c r="Y15" i="15"/>
  <c r="X15" i="15"/>
  <c r="P15" i="15"/>
  <c r="O15" i="15"/>
  <c r="M15" i="15"/>
  <c r="H15" i="15"/>
  <c r="C15" i="15"/>
  <c r="AD14" i="15"/>
  <c r="J14" i="15" s="1"/>
  <c r="AB14" i="15"/>
  <c r="Y14" i="15"/>
  <c r="X14" i="15"/>
  <c r="P14" i="15"/>
  <c r="O14" i="15"/>
  <c r="Q14" i="15" s="1"/>
  <c r="M14" i="15"/>
  <c r="H14" i="15"/>
  <c r="C14" i="15"/>
  <c r="AB13" i="15"/>
  <c r="AD13" i="15" s="1"/>
  <c r="J13" i="15" s="1"/>
  <c r="Y13" i="15"/>
  <c r="X13" i="15"/>
  <c r="Q13" i="15"/>
  <c r="P13" i="15"/>
  <c r="O13" i="15"/>
  <c r="M13" i="15"/>
  <c r="H13" i="15"/>
  <c r="C13" i="15"/>
  <c r="AD12" i="15"/>
  <c r="J12" i="15" s="1"/>
  <c r="AB12" i="15"/>
  <c r="Y12" i="15"/>
  <c r="X12" i="15"/>
  <c r="P12" i="15"/>
  <c r="O12" i="15"/>
  <c r="M12" i="15"/>
  <c r="H12" i="15"/>
  <c r="C12" i="15"/>
  <c r="AB11" i="15"/>
  <c r="AD11" i="15" s="1"/>
  <c r="Y11" i="15"/>
  <c r="X11" i="15"/>
  <c r="P11" i="15"/>
  <c r="O11" i="15"/>
  <c r="M11" i="15"/>
  <c r="J11" i="15"/>
  <c r="H11" i="15"/>
  <c r="C11" i="15"/>
  <c r="AD10" i="15"/>
  <c r="J10" i="15" s="1"/>
  <c r="AB10" i="15"/>
  <c r="Y10" i="15"/>
  <c r="X10" i="15"/>
  <c r="P10" i="15"/>
  <c r="O10" i="15"/>
  <c r="Q10" i="15" s="1"/>
  <c r="M10" i="15"/>
  <c r="H10" i="15"/>
  <c r="C10" i="15"/>
  <c r="AD9" i="15"/>
  <c r="J9" i="15" s="1"/>
  <c r="I9" i="15" s="1"/>
  <c r="AB9" i="15"/>
  <c r="Y9" i="15"/>
  <c r="X9" i="15"/>
  <c r="P9" i="15"/>
  <c r="O9" i="15"/>
  <c r="M9" i="15"/>
  <c r="K9" i="15"/>
  <c r="H9" i="15"/>
  <c r="C9" i="15"/>
  <c r="AB8" i="15"/>
  <c r="AD8" i="15" s="1"/>
  <c r="Y8" i="15"/>
  <c r="X8" i="15"/>
  <c r="P8" i="15"/>
  <c r="O8" i="15"/>
  <c r="Q8" i="15" s="1"/>
  <c r="M8" i="15"/>
  <c r="H8" i="15"/>
  <c r="C8" i="15"/>
  <c r="AB7" i="15"/>
  <c r="AD7" i="15" s="1"/>
  <c r="J7" i="15" s="1"/>
  <c r="Y7" i="15"/>
  <c r="X7" i="15"/>
  <c r="P7" i="15"/>
  <c r="O7" i="15"/>
  <c r="M7" i="15"/>
  <c r="H7" i="15"/>
  <c r="C7" i="15"/>
  <c r="AD6" i="15"/>
  <c r="J6" i="15" s="1"/>
  <c r="AB6" i="15"/>
  <c r="Y6" i="15"/>
  <c r="X6" i="15"/>
  <c r="Q6" i="15"/>
  <c r="P6" i="15"/>
  <c r="O6" i="15"/>
  <c r="M6" i="15"/>
  <c r="H6" i="15"/>
  <c r="C6" i="15"/>
  <c r="AB5" i="15"/>
  <c r="AD5" i="15" s="1"/>
  <c r="J5" i="15" s="1"/>
  <c r="Y5" i="15"/>
  <c r="X5" i="15"/>
  <c r="P5" i="15"/>
  <c r="O5" i="15"/>
  <c r="Q5" i="15" s="1"/>
  <c r="M5" i="15"/>
  <c r="H5" i="15"/>
  <c r="C5" i="15"/>
  <c r="AD4" i="15"/>
  <c r="J4" i="15" s="1"/>
  <c r="AB4" i="15"/>
  <c r="Y4" i="15"/>
  <c r="X4" i="15"/>
  <c r="P4" i="15"/>
  <c r="O4" i="15"/>
  <c r="M4" i="15"/>
  <c r="H4" i="15"/>
  <c r="C4" i="15"/>
  <c r="AG3" i="15"/>
  <c r="AF3" i="15"/>
  <c r="W3" i="15"/>
  <c r="V3" i="15"/>
  <c r="U3" i="15"/>
  <c r="T3" i="15"/>
  <c r="O3" i="15"/>
  <c r="G3" i="15"/>
  <c r="H3" i="15" s="1"/>
  <c r="F3" i="15"/>
  <c r="D3" i="15"/>
  <c r="A2" i="15"/>
  <c r="A1" i="15"/>
  <c r="AB31" i="14"/>
  <c r="AD31" i="14" s="1"/>
  <c r="J31" i="14" s="1"/>
  <c r="Y31" i="14"/>
  <c r="X31" i="14"/>
  <c r="P31" i="14"/>
  <c r="O31" i="14"/>
  <c r="Q31" i="14" s="1"/>
  <c r="M31" i="14"/>
  <c r="H31" i="14"/>
  <c r="C31" i="14"/>
  <c r="AB30" i="14"/>
  <c r="AD30" i="14" s="1"/>
  <c r="J30" i="14" s="1"/>
  <c r="Y30" i="14"/>
  <c r="X30" i="14"/>
  <c r="P30" i="14"/>
  <c r="O30" i="14"/>
  <c r="M30" i="14"/>
  <c r="H30" i="14"/>
  <c r="C30" i="14"/>
  <c r="AB29" i="14"/>
  <c r="AD29" i="14" s="1"/>
  <c r="J29" i="14" s="1"/>
  <c r="Y29" i="14"/>
  <c r="X29" i="14"/>
  <c r="P29" i="14"/>
  <c r="Q29" i="14" s="1"/>
  <c r="O29" i="14"/>
  <c r="M29" i="14"/>
  <c r="H29" i="14"/>
  <c r="C29" i="14"/>
  <c r="AD28" i="14"/>
  <c r="J28" i="14" s="1"/>
  <c r="AB28" i="14"/>
  <c r="Y28" i="14"/>
  <c r="X28" i="14"/>
  <c r="Q28" i="14"/>
  <c r="P28" i="14"/>
  <c r="O28" i="14"/>
  <c r="M28" i="14"/>
  <c r="H28" i="14"/>
  <c r="C28" i="14"/>
  <c r="AB27" i="14"/>
  <c r="AD27" i="14" s="1"/>
  <c r="J27" i="14" s="1"/>
  <c r="Y27" i="14"/>
  <c r="X27" i="14"/>
  <c r="P27" i="14"/>
  <c r="O27" i="14"/>
  <c r="Q27" i="14" s="1"/>
  <c r="M27" i="14"/>
  <c r="H27" i="14"/>
  <c r="C27" i="14"/>
  <c r="AB26" i="14"/>
  <c r="AD26" i="14" s="1"/>
  <c r="J26" i="14" s="1"/>
  <c r="K26" i="14" s="1"/>
  <c r="Y26" i="14"/>
  <c r="X26" i="14"/>
  <c r="P26" i="14"/>
  <c r="O26" i="14"/>
  <c r="M26" i="14"/>
  <c r="I26" i="14"/>
  <c r="H26" i="14"/>
  <c r="C26" i="14"/>
  <c r="AB25" i="14"/>
  <c r="AD25" i="14" s="1"/>
  <c r="J25" i="14" s="1"/>
  <c r="Y25" i="14"/>
  <c r="X25" i="14"/>
  <c r="P25" i="14"/>
  <c r="O25" i="14"/>
  <c r="M25" i="14"/>
  <c r="H25" i="14"/>
  <c r="C25" i="14"/>
  <c r="AD24" i="14"/>
  <c r="J24" i="14" s="1"/>
  <c r="I24" i="14" s="1"/>
  <c r="AB24" i="14"/>
  <c r="Y24" i="14"/>
  <c r="X24" i="14"/>
  <c r="P24" i="14"/>
  <c r="O24" i="14"/>
  <c r="Q24" i="14" s="1"/>
  <c r="M24" i="14"/>
  <c r="K24" i="14"/>
  <c r="H24" i="14"/>
  <c r="C24" i="14"/>
  <c r="AD23" i="14"/>
  <c r="J23" i="14" s="1"/>
  <c r="AB23" i="14"/>
  <c r="Y23" i="14"/>
  <c r="X23" i="14"/>
  <c r="Q23" i="14"/>
  <c r="P23" i="14"/>
  <c r="O23" i="14"/>
  <c r="M23" i="14"/>
  <c r="H23" i="14"/>
  <c r="C23" i="14"/>
  <c r="AD22" i="14"/>
  <c r="J22" i="14" s="1"/>
  <c r="AB22" i="14"/>
  <c r="Y22" i="14"/>
  <c r="X22" i="14"/>
  <c r="P22" i="14"/>
  <c r="O22" i="14"/>
  <c r="Q22" i="14" s="1"/>
  <c r="M22" i="14"/>
  <c r="H22" i="14"/>
  <c r="C22" i="14"/>
  <c r="AB21" i="14"/>
  <c r="AD21" i="14" s="1"/>
  <c r="J21" i="14" s="1"/>
  <c r="Y21" i="14"/>
  <c r="X21" i="14"/>
  <c r="P21" i="14"/>
  <c r="O21" i="14"/>
  <c r="Q21" i="14" s="1"/>
  <c r="M21" i="14"/>
  <c r="H21" i="14"/>
  <c r="C21" i="14"/>
  <c r="AD20" i="14"/>
  <c r="J20" i="14" s="1"/>
  <c r="AB20" i="14"/>
  <c r="Y20" i="14"/>
  <c r="X20" i="14"/>
  <c r="P20" i="14"/>
  <c r="O20" i="14"/>
  <c r="Q20" i="14" s="1"/>
  <c r="M20" i="14"/>
  <c r="H20" i="14"/>
  <c r="C20" i="14"/>
  <c r="AB19" i="14"/>
  <c r="AD19" i="14" s="1"/>
  <c r="J19" i="14" s="1"/>
  <c r="I19" i="14" s="1"/>
  <c r="Y19" i="14"/>
  <c r="X19" i="14"/>
  <c r="P19" i="14"/>
  <c r="O19" i="14"/>
  <c r="M19" i="14"/>
  <c r="H19" i="14"/>
  <c r="C19" i="14"/>
  <c r="AB18" i="14"/>
  <c r="AD18" i="14" s="1"/>
  <c r="J18" i="14" s="1"/>
  <c r="Y18" i="14"/>
  <c r="X18" i="14"/>
  <c r="Q18" i="14"/>
  <c r="P18" i="14"/>
  <c r="O18" i="14"/>
  <c r="M18" i="14"/>
  <c r="H18" i="14"/>
  <c r="C18" i="14"/>
  <c r="AB17" i="14"/>
  <c r="AD17" i="14" s="1"/>
  <c r="J17" i="14" s="1"/>
  <c r="Y17" i="14"/>
  <c r="X17" i="14"/>
  <c r="P17" i="14"/>
  <c r="O17" i="14"/>
  <c r="M17" i="14"/>
  <c r="H17" i="14"/>
  <c r="C17" i="14"/>
  <c r="AB16" i="14"/>
  <c r="AD16" i="14" s="1"/>
  <c r="Y16" i="14"/>
  <c r="X16" i="14"/>
  <c r="Q16" i="14"/>
  <c r="P16" i="14"/>
  <c r="O16" i="14"/>
  <c r="M16" i="14"/>
  <c r="J16" i="14"/>
  <c r="H16" i="14"/>
  <c r="C16" i="14"/>
  <c r="AD15" i="14"/>
  <c r="J15" i="14" s="1"/>
  <c r="AB15" i="14"/>
  <c r="Y15" i="14"/>
  <c r="X15" i="14"/>
  <c r="P15" i="14"/>
  <c r="O15" i="14"/>
  <c r="M15" i="14"/>
  <c r="H15" i="14"/>
  <c r="C15" i="14"/>
  <c r="AB14" i="14"/>
  <c r="AD14" i="14" s="1"/>
  <c r="J14" i="14" s="1"/>
  <c r="Y14" i="14"/>
  <c r="X14" i="14"/>
  <c r="P14" i="14"/>
  <c r="O14" i="14"/>
  <c r="M14" i="14"/>
  <c r="H14" i="14"/>
  <c r="C14" i="14"/>
  <c r="AB13" i="14"/>
  <c r="AD13" i="14" s="1"/>
  <c r="Y13" i="14"/>
  <c r="X13" i="14"/>
  <c r="Q13" i="14"/>
  <c r="P13" i="14"/>
  <c r="O13" i="14"/>
  <c r="M13" i="14"/>
  <c r="J13" i="14"/>
  <c r="H13" i="14"/>
  <c r="C13" i="14"/>
  <c r="AB12" i="14"/>
  <c r="AD12" i="14" s="1"/>
  <c r="J12" i="14" s="1"/>
  <c r="Y12" i="14"/>
  <c r="X12" i="14"/>
  <c r="Q12" i="14"/>
  <c r="P12" i="14"/>
  <c r="O12" i="14"/>
  <c r="M12" i="14"/>
  <c r="H12" i="14"/>
  <c r="C12" i="14"/>
  <c r="AD11" i="14"/>
  <c r="J11" i="14" s="1"/>
  <c r="K11" i="14" s="1"/>
  <c r="AB11" i="14"/>
  <c r="Y11" i="14"/>
  <c r="X11" i="14"/>
  <c r="P11" i="14"/>
  <c r="O11" i="14"/>
  <c r="M11" i="14"/>
  <c r="I11" i="14"/>
  <c r="H11" i="14"/>
  <c r="C11" i="14"/>
  <c r="AB10" i="14"/>
  <c r="AD10" i="14" s="1"/>
  <c r="J10" i="14" s="1"/>
  <c r="K10" i="14" s="1"/>
  <c r="Y10" i="14"/>
  <c r="X10" i="14"/>
  <c r="P10" i="14"/>
  <c r="O10" i="14"/>
  <c r="M10" i="14"/>
  <c r="H10" i="14"/>
  <c r="C10" i="14"/>
  <c r="AD9" i="14"/>
  <c r="J9" i="14" s="1"/>
  <c r="AB9" i="14"/>
  <c r="Y9" i="14"/>
  <c r="X9" i="14"/>
  <c r="P9" i="14"/>
  <c r="O9" i="14"/>
  <c r="M9" i="14"/>
  <c r="H9" i="14"/>
  <c r="C9" i="14"/>
  <c r="AB8" i="14"/>
  <c r="AD8" i="14" s="1"/>
  <c r="Y8" i="14"/>
  <c r="X8" i="14"/>
  <c r="Q8" i="14"/>
  <c r="P8" i="14"/>
  <c r="O8" i="14"/>
  <c r="M8" i="14"/>
  <c r="H8" i="14"/>
  <c r="C8" i="14"/>
  <c r="AG3" i="14"/>
  <c r="AF3" i="14"/>
  <c r="W3" i="14"/>
  <c r="V3" i="14"/>
  <c r="U3" i="14"/>
  <c r="T3" i="14"/>
  <c r="O3" i="14"/>
  <c r="G3" i="14"/>
  <c r="F3" i="14"/>
  <c r="D3" i="14"/>
  <c r="A2" i="14"/>
  <c r="A1" i="14"/>
  <c r="AB31" i="13"/>
  <c r="AD31" i="13" s="1"/>
  <c r="J31" i="13" s="1"/>
  <c r="Y31" i="13"/>
  <c r="X31" i="13"/>
  <c r="P31" i="13"/>
  <c r="O31" i="13"/>
  <c r="M31" i="13"/>
  <c r="H31" i="13"/>
  <c r="C31" i="13"/>
  <c r="AB30" i="13"/>
  <c r="AD30" i="13" s="1"/>
  <c r="J30" i="13" s="1"/>
  <c r="Y30" i="13"/>
  <c r="X30" i="13"/>
  <c r="P30" i="13"/>
  <c r="O30" i="13"/>
  <c r="Q30" i="13" s="1"/>
  <c r="M30" i="13"/>
  <c r="H30" i="13"/>
  <c r="C30" i="13"/>
  <c r="AB29" i="13"/>
  <c r="AD29" i="13" s="1"/>
  <c r="J29" i="13" s="1"/>
  <c r="Y29" i="13"/>
  <c r="X29" i="13"/>
  <c r="Q29" i="13"/>
  <c r="P29" i="13"/>
  <c r="O29" i="13"/>
  <c r="M29" i="13"/>
  <c r="H29" i="13"/>
  <c r="C29" i="13"/>
  <c r="AB28" i="13"/>
  <c r="AD28" i="13" s="1"/>
  <c r="J28" i="13" s="1"/>
  <c r="Y28" i="13"/>
  <c r="X28" i="13"/>
  <c r="P28" i="13"/>
  <c r="O28" i="13"/>
  <c r="Q28" i="13" s="1"/>
  <c r="M28" i="13"/>
  <c r="H28" i="13"/>
  <c r="C28" i="13"/>
  <c r="AB27" i="13"/>
  <c r="AD27" i="13" s="1"/>
  <c r="Y27" i="13"/>
  <c r="X27" i="13"/>
  <c r="P27" i="13"/>
  <c r="Q27" i="13" s="1"/>
  <c r="O27" i="13"/>
  <c r="M27" i="13"/>
  <c r="J27" i="13"/>
  <c r="H27" i="13"/>
  <c r="C27" i="13"/>
  <c r="AD26" i="13"/>
  <c r="J26" i="13" s="1"/>
  <c r="AB26" i="13"/>
  <c r="Y26" i="13"/>
  <c r="X26" i="13"/>
  <c r="P26" i="13"/>
  <c r="O26" i="13"/>
  <c r="Q26" i="13" s="1"/>
  <c r="M26" i="13"/>
  <c r="H26" i="13"/>
  <c r="C26" i="13"/>
  <c r="AD25" i="13"/>
  <c r="J25" i="13" s="1"/>
  <c r="K25" i="13" s="1"/>
  <c r="AB25" i="13"/>
  <c r="Y25" i="13"/>
  <c r="X25" i="13"/>
  <c r="P25" i="13"/>
  <c r="O25" i="13"/>
  <c r="M25" i="13"/>
  <c r="I25" i="13"/>
  <c r="H25" i="13"/>
  <c r="C25" i="13"/>
  <c r="AB24" i="13"/>
  <c r="AD24" i="13" s="1"/>
  <c r="J24" i="13" s="1"/>
  <c r="Y24" i="13"/>
  <c r="X24" i="13"/>
  <c r="P24" i="13"/>
  <c r="Q24" i="13" s="1"/>
  <c r="O24" i="13"/>
  <c r="M24" i="13"/>
  <c r="H24" i="13"/>
  <c r="C24" i="13"/>
  <c r="AD23" i="13"/>
  <c r="J23" i="13" s="1"/>
  <c r="I23" i="13" s="1"/>
  <c r="AB23" i="13"/>
  <c r="Y23" i="13"/>
  <c r="X23" i="13"/>
  <c r="P23" i="13"/>
  <c r="O23" i="13"/>
  <c r="M23" i="13"/>
  <c r="H23" i="13"/>
  <c r="C23" i="13"/>
  <c r="AB22" i="13"/>
  <c r="AD22" i="13" s="1"/>
  <c r="J22" i="13" s="1"/>
  <c r="Y22" i="13"/>
  <c r="X22" i="13"/>
  <c r="Q22" i="13"/>
  <c r="P22" i="13"/>
  <c r="O22" i="13"/>
  <c r="M22" i="13"/>
  <c r="H22" i="13"/>
  <c r="C22" i="13"/>
  <c r="AD21" i="13"/>
  <c r="J21" i="13" s="1"/>
  <c r="AB21" i="13"/>
  <c r="Y21" i="13"/>
  <c r="X21" i="13"/>
  <c r="P21" i="13"/>
  <c r="O21" i="13"/>
  <c r="Q21" i="13" s="1"/>
  <c r="M21" i="13"/>
  <c r="H21" i="13"/>
  <c r="C21" i="13"/>
  <c r="AB20" i="13"/>
  <c r="AD20" i="13" s="1"/>
  <c r="J20" i="13" s="1"/>
  <c r="Y20" i="13"/>
  <c r="X20" i="13"/>
  <c r="P20" i="13"/>
  <c r="O20" i="13"/>
  <c r="Q20" i="13" s="1"/>
  <c r="M20" i="13"/>
  <c r="H20" i="13"/>
  <c r="C20" i="13"/>
  <c r="AB19" i="13"/>
  <c r="AD19" i="13" s="1"/>
  <c r="J19" i="13" s="1"/>
  <c r="Y19" i="13"/>
  <c r="X19" i="13"/>
  <c r="Q19" i="13"/>
  <c r="P19" i="13"/>
  <c r="O19" i="13"/>
  <c r="M19" i="13"/>
  <c r="H19" i="13"/>
  <c r="C19" i="13"/>
  <c r="AD18" i="13"/>
  <c r="J18" i="13" s="1"/>
  <c r="AB18" i="13"/>
  <c r="Y18" i="13"/>
  <c r="X18" i="13"/>
  <c r="P18" i="13"/>
  <c r="O18" i="13"/>
  <c r="M18" i="13"/>
  <c r="H18" i="13"/>
  <c r="C18" i="13"/>
  <c r="AB17" i="13"/>
  <c r="AD17" i="13" s="1"/>
  <c r="J17" i="13" s="1"/>
  <c r="Y17" i="13"/>
  <c r="X17" i="13"/>
  <c r="P17" i="13"/>
  <c r="O17" i="13"/>
  <c r="M17" i="13"/>
  <c r="H17" i="13"/>
  <c r="C17" i="13"/>
  <c r="AB16" i="13"/>
  <c r="AD16" i="13" s="1"/>
  <c r="J16" i="13" s="1"/>
  <c r="K16" i="13" s="1"/>
  <c r="Y16" i="13"/>
  <c r="X16" i="13"/>
  <c r="P16" i="13"/>
  <c r="O16" i="13"/>
  <c r="M16" i="13"/>
  <c r="H16" i="13"/>
  <c r="C16" i="13"/>
  <c r="AD15" i="13"/>
  <c r="J15" i="13" s="1"/>
  <c r="I15" i="13" s="1"/>
  <c r="AB15" i="13"/>
  <c r="Y15" i="13"/>
  <c r="X15" i="13"/>
  <c r="P15" i="13"/>
  <c r="O15" i="13"/>
  <c r="M15" i="13"/>
  <c r="K15" i="13"/>
  <c r="H15" i="13"/>
  <c r="C15" i="13"/>
  <c r="AD14" i="13"/>
  <c r="J14" i="13" s="1"/>
  <c r="AB14" i="13"/>
  <c r="Y14" i="13"/>
  <c r="X14" i="13"/>
  <c r="P14" i="13"/>
  <c r="O14" i="13"/>
  <c r="M14" i="13"/>
  <c r="H14" i="13"/>
  <c r="C14" i="13"/>
  <c r="AD13" i="13"/>
  <c r="J13" i="13" s="1"/>
  <c r="AB13" i="13"/>
  <c r="Y13" i="13"/>
  <c r="X13" i="13"/>
  <c r="P13" i="13"/>
  <c r="O13" i="13"/>
  <c r="M13" i="13"/>
  <c r="H13" i="13"/>
  <c r="C13" i="13"/>
  <c r="AB12" i="13"/>
  <c r="AD12" i="13" s="1"/>
  <c r="Y12" i="13"/>
  <c r="X12" i="13"/>
  <c r="P12" i="13"/>
  <c r="O12" i="13"/>
  <c r="M12" i="13"/>
  <c r="J12" i="13"/>
  <c r="H12" i="13"/>
  <c r="C12" i="13"/>
  <c r="AB11" i="13"/>
  <c r="AD11" i="13" s="1"/>
  <c r="J11" i="13" s="1"/>
  <c r="K11" i="13" s="1"/>
  <c r="Y11" i="13"/>
  <c r="X11" i="13"/>
  <c r="P11" i="13"/>
  <c r="O11" i="13"/>
  <c r="M11" i="13"/>
  <c r="H11" i="13"/>
  <c r="C11" i="13"/>
  <c r="AD10" i="13"/>
  <c r="J10" i="13" s="1"/>
  <c r="AB10" i="13"/>
  <c r="Y10" i="13"/>
  <c r="X10" i="13"/>
  <c r="P10" i="13"/>
  <c r="O10" i="13"/>
  <c r="M10" i="13"/>
  <c r="H10" i="13"/>
  <c r="C10" i="13"/>
  <c r="AD9" i="13"/>
  <c r="J9" i="13" s="1"/>
  <c r="K9" i="13" s="1"/>
  <c r="AB9" i="13"/>
  <c r="Y9" i="13"/>
  <c r="X9" i="13"/>
  <c r="P9" i="13"/>
  <c r="O9" i="13"/>
  <c r="M9" i="13"/>
  <c r="H9" i="13"/>
  <c r="C9" i="13"/>
  <c r="AB8" i="13"/>
  <c r="AD8" i="13" s="1"/>
  <c r="J8" i="13" s="1"/>
  <c r="Y8" i="13"/>
  <c r="X8" i="13"/>
  <c r="P8" i="13"/>
  <c r="Q8" i="13" s="1"/>
  <c r="O8" i="13"/>
  <c r="M8" i="13"/>
  <c r="H8" i="13"/>
  <c r="C8" i="13"/>
  <c r="AD7" i="13"/>
  <c r="J7" i="13" s="1"/>
  <c r="AB7" i="13"/>
  <c r="Y7" i="13"/>
  <c r="X7" i="13"/>
  <c r="P7" i="13"/>
  <c r="O7" i="13"/>
  <c r="M7" i="13"/>
  <c r="H7" i="13"/>
  <c r="C7" i="13"/>
  <c r="AD6" i="13"/>
  <c r="J6" i="13" s="1"/>
  <c r="AB6" i="13"/>
  <c r="Y6" i="13"/>
  <c r="X6" i="13"/>
  <c r="P6" i="13"/>
  <c r="Q6" i="13" s="1"/>
  <c r="O6" i="13"/>
  <c r="M6" i="13"/>
  <c r="H6" i="13"/>
  <c r="C6" i="13"/>
  <c r="AB5" i="13"/>
  <c r="AD5" i="13" s="1"/>
  <c r="J5" i="13" s="1"/>
  <c r="Y5" i="13"/>
  <c r="X5" i="13"/>
  <c r="Q5" i="13"/>
  <c r="P5" i="13"/>
  <c r="O5" i="13"/>
  <c r="M5" i="13"/>
  <c r="H5" i="13"/>
  <c r="C5" i="13"/>
  <c r="AB4" i="13"/>
  <c r="AD4" i="13" s="1"/>
  <c r="J4" i="13" s="1"/>
  <c r="Y4" i="13"/>
  <c r="X4" i="13"/>
  <c r="P4" i="13"/>
  <c r="O4" i="13"/>
  <c r="Q4" i="13" s="1"/>
  <c r="M4" i="13"/>
  <c r="H4" i="13"/>
  <c r="C4" i="13"/>
  <c r="AG3" i="13"/>
  <c r="AF3" i="13"/>
  <c r="W3" i="13"/>
  <c r="V3" i="13"/>
  <c r="U3" i="13"/>
  <c r="T3" i="13"/>
  <c r="O3" i="13"/>
  <c r="G3" i="13"/>
  <c r="F3" i="13"/>
  <c r="D3" i="13"/>
  <c r="A2" i="13"/>
  <c r="A1" i="13"/>
  <c r="AB31" i="12"/>
  <c r="AD31" i="12" s="1"/>
  <c r="J31" i="12" s="1"/>
  <c r="Y31" i="12"/>
  <c r="X31" i="12"/>
  <c r="P31" i="12"/>
  <c r="Q31" i="12" s="1"/>
  <c r="O31" i="12"/>
  <c r="M31" i="12"/>
  <c r="H31" i="12"/>
  <c r="C31" i="12"/>
  <c r="AB30" i="12"/>
  <c r="AD30" i="12" s="1"/>
  <c r="Y30" i="12"/>
  <c r="X30" i="12"/>
  <c r="P30" i="12"/>
  <c r="O30" i="12"/>
  <c r="M30" i="12"/>
  <c r="J30" i="12"/>
  <c r="H30" i="12"/>
  <c r="C30" i="12"/>
  <c r="AB29" i="12"/>
  <c r="AD29" i="12" s="1"/>
  <c r="J29" i="12" s="1"/>
  <c r="K29" i="12" s="1"/>
  <c r="Y29" i="12"/>
  <c r="X29" i="12"/>
  <c r="P29" i="12"/>
  <c r="O29" i="12"/>
  <c r="Q29" i="12" s="1"/>
  <c r="M29" i="12"/>
  <c r="H29" i="12"/>
  <c r="C29" i="12"/>
  <c r="AB28" i="12"/>
  <c r="AD28" i="12" s="1"/>
  <c r="J28" i="12" s="1"/>
  <c r="Y28" i="12"/>
  <c r="X28" i="12"/>
  <c r="P28" i="12"/>
  <c r="O28" i="12"/>
  <c r="M28" i="12"/>
  <c r="H28" i="12"/>
  <c r="C28" i="12"/>
  <c r="AD27" i="12"/>
  <c r="J27" i="12" s="1"/>
  <c r="K27" i="12" s="1"/>
  <c r="AB27" i="12"/>
  <c r="Y27" i="12"/>
  <c r="X27" i="12"/>
  <c r="P27" i="12"/>
  <c r="O27" i="12"/>
  <c r="M27" i="12"/>
  <c r="H27" i="12"/>
  <c r="C27" i="12"/>
  <c r="AB26" i="12"/>
  <c r="AD26" i="12" s="1"/>
  <c r="J26" i="12" s="1"/>
  <c r="K26" i="12" s="1"/>
  <c r="Y26" i="12"/>
  <c r="X26" i="12"/>
  <c r="P26" i="12"/>
  <c r="Q26" i="12" s="1"/>
  <c r="O26" i="12"/>
  <c r="M26" i="12"/>
  <c r="I26" i="12"/>
  <c r="H26" i="12"/>
  <c r="C26" i="12"/>
  <c r="AB25" i="12"/>
  <c r="AD25" i="12" s="1"/>
  <c r="J25" i="12" s="1"/>
  <c r="Y25" i="12"/>
  <c r="X25" i="12"/>
  <c r="P25" i="12"/>
  <c r="O25" i="12"/>
  <c r="M25" i="12"/>
  <c r="H25" i="12"/>
  <c r="C25" i="12"/>
  <c r="AD24" i="12"/>
  <c r="AB24" i="12"/>
  <c r="Y24" i="12"/>
  <c r="X24" i="12"/>
  <c r="P24" i="12"/>
  <c r="Q24" i="12" s="1"/>
  <c r="O24" i="12"/>
  <c r="M24" i="12"/>
  <c r="J24" i="12"/>
  <c r="I24" i="12" s="1"/>
  <c r="H24" i="12"/>
  <c r="C24" i="12"/>
  <c r="AB23" i="12"/>
  <c r="AD23" i="12" s="1"/>
  <c r="J23" i="12" s="1"/>
  <c r="Y23" i="12"/>
  <c r="X23" i="12"/>
  <c r="P23" i="12"/>
  <c r="Q23" i="12" s="1"/>
  <c r="O23" i="12"/>
  <c r="M23" i="12"/>
  <c r="H23" i="12"/>
  <c r="C23" i="12"/>
  <c r="AB22" i="12"/>
  <c r="AD22" i="12" s="1"/>
  <c r="Y22" i="12"/>
  <c r="X22" i="12"/>
  <c r="P22" i="12"/>
  <c r="O22" i="12"/>
  <c r="M22" i="12"/>
  <c r="J22" i="12"/>
  <c r="H22" i="12"/>
  <c r="C22" i="12"/>
  <c r="AB21" i="12"/>
  <c r="AD21" i="12" s="1"/>
  <c r="Y21" i="12"/>
  <c r="X21" i="12"/>
  <c r="P21" i="12"/>
  <c r="O21" i="12"/>
  <c r="M21" i="12"/>
  <c r="J21" i="12"/>
  <c r="K21" i="12" s="1"/>
  <c r="H21" i="12"/>
  <c r="C21" i="12"/>
  <c r="AB20" i="12"/>
  <c r="AD20" i="12" s="1"/>
  <c r="J20" i="12" s="1"/>
  <c r="Y20" i="12"/>
  <c r="X20" i="12"/>
  <c r="P20" i="12"/>
  <c r="O20" i="12"/>
  <c r="M20" i="12"/>
  <c r="H20" i="12"/>
  <c r="C20" i="12"/>
  <c r="AD19" i="12"/>
  <c r="J19" i="12" s="1"/>
  <c r="K19" i="12" s="1"/>
  <c r="AB19" i="12"/>
  <c r="Y19" i="12"/>
  <c r="X19" i="12"/>
  <c r="P19" i="12"/>
  <c r="O19" i="12"/>
  <c r="M19" i="12"/>
  <c r="I19" i="12"/>
  <c r="H19" i="12"/>
  <c r="C19" i="12"/>
  <c r="AB18" i="12"/>
  <c r="AD18" i="12" s="1"/>
  <c r="J18" i="12" s="1"/>
  <c r="K18" i="12" s="1"/>
  <c r="Y18" i="12"/>
  <c r="X18" i="12"/>
  <c r="P18" i="12"/>
  <c r="Q18" i="12" s="1"/>
  <c r="O18" i="12"/>
  <c r="M18" i="12"/>
  <c r="H18" i="12"/>
  <c r="C18" i="12"/>
  <c r="AB17" i="12"/>
  <c r="AD17" i="12" s="1"/>
  <c r="J17" i="12" s="1"/>
  <c r="I17" i="12" s="1"/>
  <c r="Y17" i="12"/>
  <c r="X17" i="12"/>
  <c r="P17" i="12"/>
  <c r="O17" i="12"/>
  <c r="M17" i="12"/>
  <c r="K17" i="12"/>
  <c r="H17" i="12"/>
  <c r="C17" i="12"/>
  <c r="AD16" i="12"/>
  <c r="AB16" i="12"/>
  <c r="Y16" i="12"/>
  <c r="X16" i="12"/>
  <c r="P16" i="12"/>
  <c r="O16" i="12"/>
  <c r="M16" i="12"/>
  <c r="K16" i="12"/>
  <c r="J16" i="12"/>
  <c r="I16" i="12" s="1"/>
  <c r="H16" i="12"/>
  <c r="C16" i="12"/>
  <c r="AD15" i="12"/>
  <c r="J15" i="12" s="1"/>
  <c r="AB15" i="12"/>
  <c r="Y15" i="12"/>
  <c r="X15" i="12"/>
  <c r="Q15" i="12"/>
  <c r="P15" i="12"/>
  <c r="O15" i="12"/>
  <c r="M15" i="12"/>
  <c r="H15" i="12"/>
  <c r="C15" i="12"/>
  <c r="AB14" i="12"/>
  <c r="AD14" i="12" s="1"/>
  <c r="Y14" i="12"/>
  <c r="X14" i="12"/>
  <c r="P14" i="12"/>
  <c r="O14" i="12"/>
  <c r="M14" i="12"/>
  <c r="J14" i="12"/>
  <c r="H14" i="12"/>
  <c r="C14" i="12"/>
  <c r="AB13" i="12"/>
  <c r="AD13" i="12" s="1"/>
  <c r="Y13" i="12"/>
  <c r="X13" i="12"/>
  <c r="P13" i="12"/>
  <c r="O13" i="12"/>
  <c r="M13" i="12"/>
  <c r="J13" i="12"/>
  <c r="K13" i="12" s="1"/>
  <c r="H13" i="12"/>
  <c r="C13" i="12"/>
  <c r="AB12" i="12"/>
  <c r="AD12" i="12" s="1"/>
  <c r="J12" i="12" s="1"/>
  <c r="Y12" i="12"/>
  <c r="X12" i="12"/>
  <c r="P12" i="12"/>
  <c r="Q12" i="12" s="1"/>
  <c r="O12" i="12"/>
  <c r="M12" i="12"/>
  <c r="H12" i="12"/>
  <c r="C12" i="12"/>
  <c r="AD11" i="12"/>
  <c r="J11" i="12" s="1"/>
  <c r="K11" i="12" s="1"/>
  <c r="AB11" i="12"/>
  <c r="Y11" i="12"/>
  <c r="X11" i="12"/>
  <c r="P11" i="12"/>
  <c r="O11" i="12"/>
  <c r="Q11" i="12" s="1"/>
  <c r="M11" i="12"/>
  <c r="H11" i="12"/>
  <c r="C11" i="12"/>
  <c r="AB10" i="12"/>
  <c r="AD10" i="12" s="1"/>
  <c r="J10" i="12" s="1"/>
  <c r="K10" i="12" s="1"/>
  <c r="Y10" i="12"/>
  <c r="X10" i="12"/>
  <c r="P10" i="12"/>
  <c r="O10" i="12"/>
  <c r="M10" i="12"/>
  <c r="I10" i="12"/>
  <c r="H10" i="12"/>
  <c r="C10" i="12"/>
  <c r="AD9" i="12"/>
  <c r="J9" i="12" s="1"/>
  <c r="AB9" i="12"/>
  <c r="Y9" i="12"/>
  <c r="X9" i="12"/>
  <c r="P9" i="12"/>
  <c r="O9" i="12"/>
  <c r="M9" i="12"/>
  <c r="H9" i="12"/>
  <c r="C9" i="12"/>
  <c r="AB8" i="12"/>
  <c r="AD8" i="12" s="1"/>
  <c r="J8" i="12" s="1"/>
  <c r="I8" i="12" s="1"/>
  <c r="Y8" i="12"/>
  <c r="X8" i="12"/>
  <c r="P8" i="12"/>
  <c r="Q8" i="12" s="1"/>
  <c r="O8" i="12"/>
  <c r="M8" i="12"/>
  <c r="K8" i="12"/>
  <c r="H8" i="12"/>
  <c r="C8" i="12"/>
  <c r="AD7" i="12"/>
  <c r="J7" i="12" s="1"/>
  <c r="AB7" i="12"/>
  <c r="Y7" i="12"/>
  <c r="X7" i="12"/>
  <c r="P7" i="12"/>
  <c r="O7" i="12"/>
  <c r="Q7" i="12" s="1"/>
  <c r="M7" i="12"/>
  <c r="H7" i="12"/>
  <c r="C7" i="12"/>
  <c r="AB6" i="12"/>
  <c r="AD6" i="12" s="1"/>
  <c r="Y6" i="12"/>
  <c r="X6" i="12"/>
  <c r="P6" i="12"/>
  <c r="O6" i="12"/>
  <c r="Q6" i="12" s="1"/>
  <c r="M6" i="12"/>
  <c r="J6" i="12"/>
  <c r="H6" i="12"/>
  <c r="C6" i="12"/>
  <c r="AB5" i="12"/>
  <c r="AD5" i="12" s="1"/>
  <c r="J5" i="12" s="1"/>
  <c r="K5" i="12" s="1"/>
  <c r="Y5" i="12"/>
  <c r="X5" i="12"/>
  <c r="Q5" i="12"/>
  <c r="P5" i="12"/>
  <c r="O5" i="12"/>
  <c r="M5" i="12"/>
  <c r="H5" i="12"/>
  <c r="C5" i="12"/>
  <c r="AB4" i="12"/>
  <c r="AD4" i="12" s="1"/>
  <c r="J4" i="12" s="1"/>
  <c r="Y4" i="12"/>
  <c r="X4" i="12"/>
  <c r="P4" i="12"/>
  <c r="Q4" i="12" s="1"/>
  <c r="O4" i="12"/>
  <c r="M4" i="12"/>
  <c r="H4" i="12"/>
  <c r="C4" i="12"/>
  <c r="AG3" i="12"/>
  <c r="AF3" i="12"/>
  <c r="W3" i="12"/>
  <c r="V3" i="12"/>
  <c r="U3" i="12"/>
  <c r="T3" i="12"/>
  <c r="O3" i="12"/>
  <c r="G3" i="12"/>
  <c r="F3" i="12"/>
  <c r="D3" i="12"/>
  <c r="A2" i="12"/>
  <c r="A1" i="12"/>
  <c r="AB31" i="11"/>
  <c r="AD31" i="11" s="1"/>
  <c r="J31" i="11" s="1"/>
  <c r="Y31" i="11"/>
  <c r="X31" i="11"/>
  <c r="Q31" i="11"/>
  <c r="P31" i="11"/>
  <c r="O31" i="11"/>
  <c r="M31" i="11"/>
  <c r="H31" i="11"/>
  <c r="C31" i="11"/>
  <c r="AB30" i="11"/>
  <c r="AD30" i="11" s="1"/>
  <c r="J30" i="11" s="1"/>
  <c r="Y30" i="11"/>
  <c r="X30" i="11"/>
  <c r="Q30" i="11"/>
  <c r="P30" i="11"/>
  <c r="O30" i="11"/>
  <c r="M30" i="11"/>
  <c r="H30" i="11"/>
  <c r="C30" i="11"/>
  <c r="AD29" i="11"/>
  <c r="J29" i="11" s="1"/>
  <c r="K29" i="11" s="1"/>
  <c r="AB29" i="11"/>
  <c r="Y29" i="11"/>
  <c r="X29" i="11"/>
  <c r="P29" i="11"/>
  <c r="O29" i="11"/>
  <c r="Q29" i="11" s="1"/>
  <c r="M29" i="11"/>
  <c r="H29" i="11"/>
  <c r="C29" i="11"/>
  <c r="AB28" i="11"/>
  <c r="AD28" i="11" s="1"/>
  <c r="J28" i="11" s="1"/>
  <c r="K28" i="11" s="1"/>
  <c r="Y28" i="11"/>
  <c r="X28" i="11"/>
  <c r="P28" i="11"/>
  <c r="Q28" i="11" s="1"/>
  <c r="O28" i="11"/>
  <c r="M28" i="11"/>
  <c r="I28" i="11"/>
  <c r="H28" i="11"/>
  <c r="C28" i="11"/>
  <c r="AB27" i="11"/>
  <c r="AD27" i="11" s="1"/>
  <c r="J27" i="11" s="1"/>
  <c r="Y27" i="11"/>
  <c r="X27" i="11"/>
  <c r="P27" i="11"/>
  <c r="O27" i="11"/>
  <c r="M27" i="11"/>
  <c r="H27" i="11"/>
  <c r="C27" i="11"/>
  <c r="AB26" i="11"/>
  <c r="AD26" i="11" s="1"/>
  <c r="J26" i="11" s="1"/>
  <c r="Y26" i="11"/>
  <c r="X26" i="11"/>
  <c r="P26" i="11"/>
  <c r="Q26" i="11" s="1"/>
  <c r="O26" i="11"/>
  <c r="M26" i="11"/>
  <c r="H26" i="11"/>
  <c r="C26" i="11"/>
  <c r="AD25" i="11"/>
  <c r="J25" i="11" s="1"/>
  <c r="AB25" i="11"/>
  <c r="Y25" i="11"/>
  <c r="X25" i="11"/>
  <c r="P25" i="11"/>
  <c r="O25" i="11"/>
  <c r="M25" i="11"/>
  <c r="H25" i="11"/>
  <c r="C25" i="11"/>
  <c r="AB24" i="11"/>
  <c r="AD24" i="11" s="1"/>
  <c r="Y24" i="11"/>
  <c r="X24" i="11"/>
  <c r="P24" i="11"/>
  <c r="O24" i="11"/>
  <c r="M24" i="11"/>
  <c r="J24" i="11"/>
  <c r="H24" i="11"/>
  <c r="C24" i="11"/>
  <c r="AB23" i="11"/>
  <c r="AD23" i="11" s="1"/>
  <c r="J23" i="11" s="1"/>
  <c r="K23" i="11" s="1"/>
  <c r="Y23" i="11"/>
  <c r="X23" i="11"/>
  <c r="P23" i="11"/>
  <c r="O23" i="11"/>
  <c r="Q23" i="11" s="1"/>
  <c r="M23" i="11"/>
  <c r="H23" i="11"/>
  <c r="C23" i="11"/>
  <c r="AB22" i="11"/>
  <c r="AD22" i="11" s="1"/>
  <c r="J22" i="11" s="1"/>
  <c r="Y22" i="11"/>
  <c r="X22" i="11"/>
  <c r="Q22" i="11"/>
  <c r="P22" i="11"/>
  <c r="O22" i="11"/>
  <c r="M22" i="11"/>
  <c r="H22" i="11"/>
  <c r="C22" i="11"/>
  <c r="AB21" i="11"/>
  <c r="AD21" i="11" s="1"/>
  <c r="J21" i="11" s="1"/>
  <c r="Y21" i="11"/>
  <c r="X21" i="11"/>
  <c r="P21" i="11"/>
  <c r="O21" i="11"/>
  <c r="Q21" i="11" s="1"/>
  <c r="M21" i="11"/>
  <c r="H21" i="11"/>
  <c r="C21" i="11"/>
  <c r="AB20" i="11"/>
  <c r="AD20" i="11" s="1"/>
  <c r="J20" i="11" s="1"/>
  <c r="K20" i="11" s="1"/>
  <c r="Y20" i="11"/>
  <c r="X20" i="11"/>
  <c r="P20" i="11"/>
  <c r="Q20" i="11" s="1"/>
  <c r="O20" i="11"/>
  <c r="M20" i="11"/>
  <c r="H20" i="11"/>
  <c r="C20" i="11"/>
  <c r="AD19" i="11"/>
  <c r="J19" i="11" s="1"/>
  <c r="I19" i="11" s="1"/>
  <c r="AB19" i="11"/>
  <c r="Y19" i="11"/>
  <c r="X19" i="11"/>
  <c r="P19" i="11"/>
  <c r="O19" i="11"/>
  <c r="M19" i="11"/>
  <c r="H19" i="11"/>
  <c r="C19" i="11"/>
  <c r="AB18" i="11"/>
  <c r="AD18" i="11" s="1"/>
  <c r="J18" i="11" s="1"/>
  <c r="Y18" i="11"/>
  <c r="X18" i="11"/>
  <c r="P18" i="11"/>
  <c r="O18" i="11"/>
  <c r="M18" i="11"/>
  <c r="H18" i="11"/>
  <c r="C18" i="11"/>
  <c r="AD17" i="11"/>
  <c r="J17" i="11" s="1"/>
  <c r="AB17" i="11"/>
  <c r="Y17" i="11"/>
  <c r="X17" i="11"/>
  <c r="P17" i="11"/>
  <c r="O17" i="11"/>
  <c r="Q17" i="11" s="1"/>
  <c r="M17" i="11"/>
  <c r="H17" i="11"/>
  <c r="C17" i="11"/>
  <c r="AB16" i="11"/>
  <c r="AD16" i="11" s="1"/>
  <c r="J16" i="11" s="1"/>
  <c r="Y16" i="11"/>
  <c r="X16" i="11"/>
  <c r="P16" i="11"/>
  <c r="O16" i="11"/>
  <c r="Q16" i="11" s="1"/>
  <c r="M16" i="11"/>
  <c r="H16" i="11"/>
  <c r="C16" i="11"/>
  <c r="AB15" i="11"/>
  <c r="AD15" i="11" s="1"/>
  <c r="Y15" i="11"/>
  <c r="X15" i="11"/>
  <c r="P15" i="11"/>
  <c r="O15" i="11"/>
  <c r="Q15" i="11" s="1"/>
  <c r="M15" i="11"/>
  <c r="J15" i="11"/>
  <c r="K15" i="11" s="1"/>
  <c r="H15" i="11"/>
  <c r="C15" i="11"/>
  <c r="AB14" i="11"/>
  <c r="AD14" i="11" s="1"/>
  <c r="J14" i="11" s="1"/>
  <c r="Y14" i="11"/>
  <c r="X14" i="11"/>
  <c r="Q14" i="11"/>
  <c r="P14" i="11"/>
  <c r="O14" i="11"/>
  <c r="M14" i="11"/>
  <c r="H14" i="11"/>
  <c r="C14" i="11"/>
  <c r="AB13" i="11"/>
  <c r="AD13" i="11" s="1"/>
  <c r="J13" i="11" s="1"/>
  <c r="Y13" i="11"/>
  <c r="X13" i="11"/>
  <c r="P13" i="11"/>
  <c r="O13" i="11"/>
  <c r="M13" i="11"/>
  <c r="H13" i="11"/>
  <c r="C13" i="11"/>
  <c r="AB12" i="11"/>
  <c r="AD12" i="11" s="1"/>
  <c r="J12" i="11" s="1"/>
  <c r="K12" i="11" s="1"/>
  <c r="Y12" i="11"/>
  <c r="X12" i="11"/>
  <c r="P12" i="11"/>
  <c r="Q12" i="11" s="1"/>
  <c r="O12" i="11"/>
  <c r="M12" i="11"/>
  <c r="H12" i="11"/>
  <c r="C12" i="11"/>
  <c r="AB11" i="11"/>
  <c r="AD11" i="11" s="1"/>
  <c r="J11" i="11" s="1"/>
  <c r="I11" i="11" s="1"/>
  <c r="Y11" i="11"/>
  <c r="X11" i="11"/>
  <c r="P11" i="11"/>
  <c r="O11" i="11"/>
  <c r="M11" i="11"/>
  <c r="H11" i="11"/>
  <c r="C11" i="11"/>
  <c r="AB10" i="11"/>
  <c r="AD10" i="11" s="1"/>
  <c r="J10" i="11" s="1"/>
  <c r="Y10" i="11"/>
  <c r="X10" i="11"/>
  <c r="P10" i="11"/>
  <c r="O10" i="11"/>
  <c r="Q10" i="11" s="1"/>
  <c r="M10" i="11"/>
  <c r="H10" i="11"/>
  <c r="C10" i="11"/>
  <c r="AD9" i="11"/>
  <c r="J9" i="11" s="1"/>
  <c r="AB9" i="11"/>
  <c r="Y9" i="11"/>
  <c r="X9" i="11"/>
  <c r="P9" i="11"/>
  <c r="O9" i="11"/>
  <c r="M9" i="11"/>
  <c r="H9" i="11"/>
  <c r="C9" i="11"/>
  <c r="AB8" i="11"/>
  <c r="AD8" i="11" s="1"/>
  <c r="J8" i="11" s="1"/>
  <c r="Y8" i="11"/>
  <c r="X8" i="11"/>
  <c r="P8" i="11"/>
  <c r="O8" i="11"/>
  <c r="M8" i="11"/>
  <c r="H8" i="11"/>
  <c r="C8" i="11"/>
  <c r="AB7" i="11"/>
  <c r="AD7" i="11" s="1"/>
  <c r="Y7" i="11"/>
  <c r="X7" i="11"/>
  <c r="Q7" i="11"/>
  <c r="P7" i="11"/>
  <c r="O7" i="11"/>
  <c r="M7" i="11"/>
  <c r="J7" i="11"/>
  <c r="K7" i="11" s="1"/>
  <c r="H7" i="11"/>
  <c r="C7" i="11"/>
  <c r="AB6" i="11"/>
  <c r="AD6" i="11" s="1"/>
  <c r="J6" i="11" s="1"/>
  <c r="Y6" i="11"/>
  <c r="X6" i="11"/>
  <c r="P6" i="11"/>
  <c r="O6" i="11"/>
  <c r="Q6" i="11" s="1"/>
  <c r="M6" i="11"/>
  <c r="H6" i="11"/>
  <c r="C6" i="11"/>
  <c r="AB5" i="11"/>
  <c r="AD5" i="11" s="1"/>
  <c r="J5" i="11" s="1"/>
  <c r="Y5" i="11"/>
  <c r="X5" i="11"/>
  <c r="P5" i="11"/>
  <c r="O5" i="11"/>
  <c r="M5" i="11"/>
  <c r="H5" i="11"/>
  <c r="C5" i="11"/>
  <c r="AB4" i="11"/>
  <c r="AD4" i="11" s="1"/>
  <c r="Y4" i="11"/>
  <c r="X4" i="11"/>
  <c r="P4" i="11"/>
  <c r="O4" i="11"/>
  <c r="M4" i="11"/>
  <c r="H4" i="11"/>
  <c r="C4" i="11"/>
  <c r="AG3" i="11"/>
  <c r="AF3" i="11"/>
  <c r="W3" i="11"/>
  <c r="X3" i="11" s="1"/>
  <c r="V3" i="11"/>
  <c r="U3" i="11"/>
  <c r="T3" i="11"/>
  <c r="O3" i="11"/>
  <c r="G3" i="11"/>
  <c r="F3" i="11"/>
  <c r="D3" i="11"/>
  <c r="A2" i="11"/>
  <c r="A1" i="11"/>
  <c r="AB31" i="10"/>
  <c r="AD31" i="10" s="1"/>
  <c r="J31" i="10" s="1"/>
  <c r="Y31" i="10"/>
  <c r="X31" i="10"/>
  <c r="P31" i="10"/>
  <c r="O31" i="10"/>
  <c r="M31" i="10"/>
  <c r="K31" i="10"/>
  <c r="I31" i="10"/>
  <c r="H31" i="10"/>
  <c r="C31" i="10"/>
  <c r="AB30" i="10"/>
  <c r="AD30" i="10" s="1"/>
  <c r="J30" i="10" s="1"/>
  <c r="K30" i="10" s="1"/>
  <c r="Y30" i="10"/>
  <c r="X30" i="10"/>
  <c r="P30" i="10"/>
  <c r="O30" i="10"/>
  <c r="M30" i="10"/>
  <c r="H30" i="10"/>
  <c r="C30" i="10"/>
  <c r="AD29" i="10"/>
  <c r="J29" i="10" s="1"/>
  <c r="AB29" i="10"/>
  <c r="Y29" i="10"/>
  <c r="X29" i="10"/>
  <c r="P29" i="10"/>
  <c r="O29" i="10"/>
  <c r="M29" i="10"/>
  <c r="H29" i="10"/>
  <c r="C29" i="10"/>
  <c r="AB28" i="10"/>
  <c r="AD28" i="10" s="1"/>
  <c r="J28" i="10" s="1"/>
  <c r="Y28" i="10"/>
  <c r="X28" i="10"/>
  <c r="P28" i="10"/>
  <c r="O28" i="10"/>
  <c r="M28" i="10"/>
  <c r="H28" i="10"/>
  <c r="C28" i="10"/>
  <c r="AB27" i="10"/>
  <c r="AD27" i="10" s="1"/>
  <c r="J27" i="10" s="1"/>
  <c r="Y27" i="10"/>
  <c r="X27" i="10"/>
  <c r="P27" i="10"/>
  <c r="O27" i="10"/>
  <c r="Q27" i="10" s="1"/>
  <c r="M27" i="10"/>
  <c r="H27" i="10"/>
  <c r="C27" i="10"/>
  <c r="AB26" i="10"/>
  <c r="AD26" i="10" s="1"/>
  <c r="Y26" i="10"/>
  <c r="X26" i="10"/>
  <c r="P26" i="10"/>
  <c r="O26" i="10"/>
  <c r="Q26" i="10" s="1"/>
  <c r="M26" i="10"/>
  <c r="J26" i="10"/>
  <c r="H26" i="10"/>
  <c r="C26" i="10"/>
  <c r="AB25" i="10"/>
  <c r="AD25" i="10" s="1"/>
  <c r="J25" i="10" s="1"/>
  <c r="K25" i="10" s="1"/>
  <c r="Y25" i="10"/>
  <c r="X25" i="10"/>
  <c r="Q25" i="10"/>
  <c r="P25" i="10"/>
  <c r="O25" i="10"/>
  <c r="M25" i="10"/>
  <c r="H25" i="10"/>
  <c r="C25" i="10"/>
  <c r="AB24" i="10"/>
  <c r="AD24" i="10" s="1"/>
  <c r="J24" i="10" s="1"/>
  <c r="Y24" i="10"/>
  <c r="X24" i="10"/>
  <c r="P24" i="10"/>
  <c r="Q24" i="10" s="1"/>
  <c r="O24" i="10"/>
  <c r="M24" i="10"/>
  <c r="H24" i="10"/>
  <c r="C24" i="10"/>
  <c r="AB23" i="10"/>
  <c r="AD23" i="10" s="1"/>
  <c r="J23" i="10" s="1"/>
  <c r="I23" i="10" s="1"/>
  <c r="Y23" i="10"/>
  <c r="X23" i="10"/>
  <c r="P23" i="10"/>
  <c r="O23" i="10"/>
  <c r="Q23" i="10" s="1"/>
  <c r="M23" i="10"/>
  <c r="H23" i="10"/>
  <c r="C23" i="10"/>
  <c r="AB22" i="10"/>
  <c r="AD22" i="10" s="1"/>
  <c r="J22" i="10" s="1"/>
  <c r="K22" i="10" s="1"/>
  <c r="Y22" i="10"/>
  <c r="X22" i="10"/>
  <c r="P22" i="10"/>
  <c r="Q22" i="10" s="1"/>
  <c r="O22" i="10"/>
  <c r="M22" i="10"/>
  <c r="I22" i="10"/>
  <c r="H22" i="10"/>
  <c r="C22" i="10"/>
  <c r="AB21" i="10"/>
  <c r="AD21" i="10" s="1"/>
  <c r="J21" i="10" s="1"/>
  <c r="Y21" i="10"/>
  <c r="X21" i="10"/>
  <c r="P21" i="10"/>
  <c r="O21" i="10"/>
  <c r="M21" i="10"/>
  <c r="H21" i="10"/>
  <c r="C21" i="10"/>
  <c r="AB20" i="10"/>
  <c r="AD20" i="10" s="1"/>
  <c r="J20" i="10" s="1"/>
  <c r="Y20" i="10"/>
  <c r="X20" i="10"/>
  <c r="P20" i="10"/>
  <c r="O20" i="10"/>
  <c r="Q20" i="10" s="1"/>
  <c r="M20" i="10"/>
  <c r="H20" i="10"/>
  <c r="C20" i="10"/>
  <c r="AB19" i="10"/>
  <c r="AD19" i="10" s="1"/>
  <c r="J19" i="10" s="1"/>
  <c r="Y19" i="10"/>
  <c r="X19" i="10"/>
  <c r="P19" i="10"/>
  <c r="O19" i="10"/>
  <c r="M19" i="10"/>
  <c r="H19" i="10"/>
  <c r="C19" i="10"/>
  <c r="AB18" i="10"/>
  <c r="AD18" i="10" s="1"/>
  <c r="J18" i="10" s="1"/>
  <c r="Y18" i="10"/>
  <c r="X18" i="10"/>
  <c r="P18" i="10"/>
  <c r="O18" i="10"/>
  <c r="M18" i="10"/>
  <c r="H18" i="10"/>
  <c r="C18" i="10"/>
  <c r="AB17" i="10"/>
  <c r="AD17" i="10" s="1"/>
  <c r="J17" i="10" s="1"/>
  <c r="K17" i="10" s="1"/>
  <c r="Y17" i="10"/>
  <c r="X17" i="10"/>
  <c r="P17" i="10"/>
  <c r="Q17" i="10" s="1"/>
  <c r="O17" i="10"/>
  <c r="M17" i="10"/>
  <c r="H17" i="10"/>
  <c r="C17" i="10"/>
  <c r="AB16" i="10"/>
  <c r="AD16" i="10" s="1"/>
  <c r="J16" i="10" s="1"/>
  <c r="Y16" i="10"/>
  <c r="X16" i="10"/>
  <c r="Q16" i="10"/>
  <c r="P16" i="10"/>
  <c r="O16" i="10"/>
  <c r="M16" i="10"/>
  <c r="H16" i="10"/>
  <c r="C16" i="10"/>
  <c r="AD15" i="10"/>
  <c r="J15" i="10" s="1"/>
  <c r="K15" i="10" s="1"/>
  <c r="AB15" i="10"/>
  <c r="Y15" i="10"/>
  <c r="X15" i="10"/>
  <c r="P15" i="10"/>
  <c r="O15" i="10"/>
  <c r="Q15" i="10" s="1"/>
  <c r="M15" i="10"/>
  <c r="H15" i="10"/>
  <c r="C15" i="10"/>
  <c r="AB14" i="10"/>
  <c r="AD14" i="10" s="1"/>
  <c r="J14" i="10" s="1"/>
  <c r="K14" i="10" s="1"/>
  <c r="Y14" i="10"/>
  <c r="X14" i="10"/>
  <c r="P14" i="10"/>
  <c r="Q14" i="10" s="1"/>
  <c r="O14" i="10"/>
  <c r="M14" i="10"/>
  <c r="I14" i="10"/>
  <c r="H14" i="10"/>
  <c r="C14" i="10"/>
  <c r="AB13" i="10"/>
  <c r="AD13" i="10" s="1"/>
  <c r="J13" i="10" s="1"/>
  <c r="Y13" i="10"/>
  <c r="X13" i="10"/>
  <c r="P13" i="10"/>
  <c r="O13" i="10"/>
  <c r="M13" i="10"/>
  <c r="H13" i="10"/>
  <c r="C13" i="10"/>
  <c r="AB12" i="10"/>
  <c r="AD12" i="10" s="1"/>
  <c r="J12" i="10" s="1"/>
  <c r="Y12" i="10"/>
  <c r="X12" i="10"/>
  <c r="P12" i="10"/>
  <c r="O12" i="10"/>
  <c r="M12" i="10"/>
  <c r="H12" i="10"/>
  <c r="C12" i="10"/>
  <c r="AD11" i="10"/>
  <c r="J11" i="10" s="1"/>
  <c r="AB11" i="10"/>
  <c r="Y11" i="10"/>
  <c r="X11" i="10"/>
  <c r="P11" i="10"/>
  <c r="O11" i="10"/>
  <c r="Q11" i="10" s="1"/>
  <c r="M11" i="10"/>
  <c r="H11" i="10"/>
  <c r="C11" i="10"/>
  <c r="AB10" i="10"/>
  <c r="AD10" i="10" s="1"/>
  <c r="J10" i="10" s="1"/>
  <c r="Y10" i="10"/>
  <c r="X10" i="10"/>
  <c r="P10" i="10"/>
  <c r="O10" i="10"/>
  <c r="Q10" i="10" s="1"/>
  <c r="M10" i="10"/>
  <c r="H10" i="10"/>
  <c r="C10" i="10"/>
  <c r="AB9" i="10"/>
  <c r="AD9" i="10" s="1"/>
  <c r="J9" i="10" s="1"/>
  <c r="K9" i="10" s="1"/>
  <c r="Y9" i="10"/>
  <c r="X9" i="10"/>
  <c r="Q9" i="10"/>
  <c r="P9" i="10"/>
  <c r="O9" i="10"/>
  <c r="M9" i="10"/>
  <c r="H9" i="10"/>
  <c r="C9" i="10"/>
  <c r="AB8" i="10"/>
  <c r="AD8" i="10" s="1"/>
  <c r="J8" i="10" s="1"/>
  <c r="Y8" i="10"/>
  <c r="X8" i="10"/>
  <c r="P8" i="10"/>
  <c r="O8" i="10"/>
  <c r="Q8" i="10" s="1"/>
  <c r="M8" i="10"/>
  <c r="H8" i="10"/>
  <c r="C8" i="10"/>
  <c r="AB7" i="10"/>
  <c r="AD7" i="10" s="1"/>
  <c r="J7" i="10" s="1"/>
  <c r="I7" i="10" s="1"/>
  <c r="Y7" i="10"/>
  <c r="X7" i="10"/>
  <c r="P7" i="10"/>
  <c r="O7" i="10"/>
  <c r="M7" i="10"/>
  <c r="H7" i="10"/>
  <c r="C7" i="10"/>
  <c r="AB6" i="10"/>
  <c r="AD6" i="10" s="1"/>
  <c r="J6" i="10" s="1"/>
  <c r="K6" i="10" s="1"/>
  <c r="Y6" i="10"/>
  <c r="X6" i="10"/>
  <c r="P6" i="10"/>
  <c r="O6" i="10"/>
  <c r="M6" i="10"/>
  <c r="I6" i="10"/>
  <c r="H6" i="10"/>
  <c r="C6" i="10"/>
  <c r="AB5" i="10"/>
  <c r="AD5" i="10" s="1"/>
  <c r="J5" i="10" s="1"/>
  <c r="Y5" i="10"/>
  <c r="X5" i="10"/>
  <c r="P5" i="10"/>
  <c r="O5" i="10"/>
  <c r="M5" i="10"/>
  <c r="H5" i="10"/>
  <c r="C5" i="10"/>
  <c r="AB4" i="10"/>
  <c r="AD4" i="10" s="1"/>
  <c r="Y4" i="10"/>
  <c r="X4" i="10"/>
  <c r="P4" i="10"/>
  <c r="O4" i="10"/>
  <c r="Q4" i="10" s="1"/>
  <c r="M4" i="10"/>
  <c r="H4" i="10"/>
  <c r="C4" i="10"/>
  <c r="AG3" i="10"/>
  <c r="AF3" i="10"/>
  <c r="W3" i="10"/>
  <c r="V3" i="10"/>
  <c r="U3" i="10"/>
  <c r="T3" i="10"/>
  <c r="O3" i="10"/>
  <c r="G3" i="10"/>
  <c r="F3" i="10"/>
  <c r="D3" i="10"/>
  <c r="A2" i="10"/>
  <c r="A1" i="10"/>
  <c r="AB31" i="9"/>
  <c r="AD31" i="9" s="1"/>
  <c r="J31" i="9" s="1"/>
  <c r="Y31" i="9"/>
  <c r="X31" i="9"/>
  <c r="P31" i="9"/>
  <c r="O31" i="9"/>
  <c r="M31" i="9"/>
  <c r="H31" i="9"/>
  <c r="C31" i="9"/>
  <c r="AB30" i="9"/>
  <c r="AD30" i="9" s="1"/>
  <c r="J30" i="9" s="1"/>
  <c r="I30" i="9" s="1"/>
  <c r="Y30" i="9"/>
  <c r="X30" i="9"/>
  <c r="P30" i="9"/>
  <c r="O30" i="9"/>
  <c r="M30" i="9"/>
  <c r="H30" i="9"/>
  <c r="C30" i="9"/>
  <c r="AB29" i="9"/>
  <c r="AD29" i="9" s="1"/>
  <c r="J29" i="9" s="1"/>
  <c r="Y29" i="9"/>
  <c r="X29" i="9"/>
  <c r="P29" i="9"/>
  <c r="Q29" i="9" s="1"/>
  <c r="O29" i="9"/>
  <c r="M29" i="9"/>
  <c r="H29" i="9"/>
  <c r="C29" i="9"/>
  <c r="AB28" i="9"/>
  <c r="AD28" i="9" s="1"/>
  <c r="Y28" i="9"/>
  <c r="X28" i="9"/>
  <c r="P28" i="9"/>
  <c r="O28" i="9"/>
  <c r="M28" i="9"/>
  <c r="J28" i="9"/>
  <c r="H28" i="9"/>
  <c r="C28" i="9"/>
  <c r="AB27" i="9"/>
  <c r="AD27" i="9" s="1"/>
  <c r="J27" i="9" s="1"/>
  <c r="K27" i="9" s="1"/>
  <c r="Y27" i="9"/>
  <c r="X27" i="9"/>
  <c r="P27" i="9"/>
  <c r="O27" i="9"/>
  <c r="Q27" i="9" s="1"/>
  <c r="M27" i="9"/>
  <c r="H27" i="9"/>
  <c r="C27" i="9"/>
  <c r="AB26" i="9"/>
  <c r="AD26" i="9" s="1"/>
  <c r="J26" i="9" s="1"/>
  <c r="Y26" i="9"/>
  <c r="X26" i="9"/>
  <c r="P26" i="9"/>
  <c r="O26" i="9"/>
  <c r="Q26" i="9" s="1"/>
  <c r="M26" i="9"/>
  <c r="H26" i="9"/>
  <c r="C26" i="9"/>
  <c r="AD25" i="9"/>
  <c r="J25" i="9" s="1"/>
  <c r="K25" i="9" s="1"/>
  <c r="AB25" i="9"/>
  <c r="Y25" i="9"/>
  <c r="X25" i="9"/>
  <c r="P25" i="9"/>
  <c r="O25" i="9"/>
  <c r="M25" i="9"/>
  <c r="I25" i="9"/>
  <c r="H25" i="9"/>
  <c r="C25" i="9"/>
  <c r="AB24" i="9"/>
  <c r="AD24" i="9" s="1"/>
  <c r="J24" i="9" s="1"/>
  <c r="Y24" i="9"/>
  <c r="X24" i="9"/>
  <c r="P24" i="9"/>
  <c r="Q24" i="9" s="1"/>
  <c r="O24" i="9"/>
  <c r="M24" i="9"/>
  <c r="H24" i="9"/>
  <c r="C24" i="9"/>
  <c r="AD23" i="9"/>
  <c r="J23" i="9" s="1"/>
  <c r="AB23" i="9"/>
  <c r="Y23" i="9"/>
  <c r="X23" i="9"/>
  <c r="P23" i="9"/>
  <c r="O23" i="9"/>
  <c r="M23" i="9"/>
  <c r="H23" i="9"/>
  <c r="C23" i="9"/>
  <c r="AB22" i="9"/>
  <c r="AD22" i="9" s="1"/>
  <c r="J22" i="9" s="1"/>
  <c r="I22" i="9" s="1"/>
  <c r="Y22" i="9"/>
  <c r="X22" i="9"/>
  <c r="P22" i="9"/>
  <c r="O22" i="9"/>
  <c r="M22" i="9"/>
  <c r="H22" i="9"/>
  <c r="C22" i="9"/>
  <c r="AB21" i="9"/>
  <c r="AD21" i="9" s="1"/>
  <c r="J21" i="9" s="1"/>
  <c r="Y21" i="9"/>
  <c r="X21" i="9"/>
  <c r="P21" i="9"/>
  <c r="O21" i="9"/>
  <c r="Q21" i="9" s="1"/>
  <c r="M21" i="9"/>
  <c r="H21" i="9"/>
  <c r="C21" i="9"/>
  <c r="AB20" i="9"/>
  <c r="AD20" i="9" s="1"/>
  <c r="Y20" i="9"/>
  <c r="X20" i="9"/>
  <c r="P20" i="9"/>
  <c r="O20" i="9"/>
  <c r="Q20" i="9" s="1"/>
  <c r="M20" i="9"/>
  <c r="J20" i="9"/>
  <c r="H20" i="9"/>
  <c r="C20" i="9"/>
  <c r="AB19" i="9"/>
  <c r="AD19" i="9" s="1"/>
  <c r="J19" i="9" s="1"/>
  <c r="K19" i="9" s="1"/>
  <c r="Y19" i="9"/>
  <c r="X19" i="9"/>
  <c r="P19" i="9"/>
  <c r="O19" i="9"/>
  <c r="M19" i="9"/>
  <c r="I19" i="9"/>
  <c r="H19" i="9"/>
  <c r="C19" i="9"/>
  <c r="AB18" i="9"/>
  <c r="AD18" i="9" s="1"/>
  <c r="J18" i="9" s="1"/>
  <c r="Y18" i="9"/>
  <c r="X18" i="9"/>
  <c r="P18" i="9"/>
  <c r="O18" i="9"/>
  <c r="Q18" i="9" s="1"/>
  <c r="M18" i="9"/>
  <c r="H18" i="9"/>
  <c r="C18" i="9"/>
  <c r="AB17" i="9"/>
  <c r="AD17" i="9" s="1"/>
  <c r="J17" i="9" s="1"/>
  <c r="Y17" i="9"/>
  <c r="X17" i="9"/>
  <c r="P17" i="9"/>
  <c r="O17" i="9"/>
  <c r="M17" i="9"/>
  <c r="H17" i="9"/>
  <c r="C17" i="9"/>
  <c r="AB16" i="9"/>
  <c r="AD16" i="9" s="1"/>
  <c r="J16" i="9" s="1"/>
  <c r="K16" i="9" s="1"/>
  <c r="Y16" i="9"/>
  <c r="X16" i="9"/>
  <c r="P16" i="9"/>
  <c r="Q16" i="9" s="1"/>
  <c r="O16" i="9"/>
  <c r="M16" i="9"/>
  <c r="I16" i="9"/>
  <c r="H16" i="9"/>
  <c r="C16" i="9"/>
  <c r="AD15" i="9"/>
  <c r="J15" i="9" s="1"/>
  <c r="AB15" i="9"/>
  <c r="Y15" i="9"/>
  <c r="X15" i="9"/>
  <c r="P15" i="9"/>
  <c r="O15" i="9"/>
  <c r="M15" i="9"/>
  <c r="H15" i="9"/>
  <c r="C15" i="9"/>
  <c r="AB14" i="9"/>
  <c r="AD14" i="9" s="1"/>
  <c r="J14" i="9" s="1"/>
  <c r="K14" i="9" s="1"/>
  <c r="Y14" i="9"/>
  <c r="X14" i="9"/>
  <c r="P14" i="9"/>
  <c r="O14" i="9"/>
  <c r="Q14" i="9" s="1"/>
  <c r="M14" i="9"/>
  <c r="I14" i="9"/>
  <c r="H14" i="9"/>
  <c r="C14" i="9"/>
  <c r="AD13" i="9"/>
  <c r="J13" i="9" s="1"/>
  <c r="AB13" i="9"/>
  <c r="Y13" i="9"/>
  <c r="X13" i="9"/>
  <c r="P13" i="9"/>
  <c r="O13" i="9"/>
  <c r="M13" i="9"/>
  <c r="H13" i="9"/>
  <c r="C13" i="9"/>
  <c r="AB12" i="9"/>
  <c r="AD12" i="9" s="1"/>
  <c r="J12" i="9" s="1"/>
  <c r="Y12" i="9"/>
  <c r="X12" i="9"/>
  <c r="P12" i="9"/>
  <c r="O12" i="9"/>
  <c r="M12" i="9"/>
  <c r="H12" i="9"/>
  <c r="C12" i="9"/>
  <c r="AB11" i="9"/>
  <c r="AD11" i="9" s="1"/>
  <c r="J11" i="9" s="1"/>
  <c r="K11" i="9" s="1"/>
  <c r="Y11" i="9"/>
  <c r="X11" i="9"/>
  <c r="P11" i="9"/>
  <c r="O11" i="9"/>
  <c r="Q11" i="9" s="1"/>
  <c r="M11" i="9"/>
  <c r="H11" i="9"/>
  <c r="C11" i="9"/>
  <c r="AB10" i="9"/>
  <c r="AD10" i="9" s="1"/>
  <c r="J10" i="9" s="1"/>
  <c r="Y10" i="9"/>
  <c r="X10" i="9"/>
  <c r="P10" i="9"/>
  <c r="O10" i="9"/>
  <c r="Q10" i="9" s="1"/>
  <c r="M10" i="9"/>
  <c r="H10" i="9"/>
  <c r="C10" i="9"/>
  <c r="AB9" i="9"/>
  <c r="AD9" i="9" s="1"/>
  <c r="J9" i="9" s="1"/>
  <c r="K9" i="9" s="1"/>
  <c r="Y9" i="9"/>
  <c r="X9" i="9"/>
  <c r="P9" i="9"/>
  <c r="O9" i="9"/>
  <c r="Q9" i="9" s="1"/>
  <c r="M9" i="9"/>
  <c r="H9" i="9"/>
  <c r="C9" i="9"/>
  <c r="AB8" i="9"/>
  <c r="AD8" i="9" s="1"/>
  <c r="J8" i="9" s="1"/>
  <c r="Y8" i="9"/>
  <c r="X8" i="9"/>
  <c r="P8" i="9"/>
  <c r="Q8" i="9" s="1"/>
  <c r="O8" i="9"/>
  <c r="M8" i="9"/>
  <c r="H8" i="9"/>
  <c r="C8" i="9"/>
  <c r="AB7" i="9"/>
  <c r="AD7" i="9" s="1"/>
  <c r="J7" i="9" s="1"/>
  <c r="Y7" i="9"/>
  <c r="X7" i="9"/>
  <c r="P7" i="9"/>
  <c r="O7" i="9"/>
  <c r="M7" i="9"/>
  <c r="H7" i="9"/>
  <c r="C7" i="9"/>
  <c r="AB6" i="9"/>
  <c r="AD6" i="9" s="1"/>
  <c r="J6" i="9" s="1"/>
  <c r="K6" i="9" s="1"/>
  <c r="Y6" i="9"/>
  <c r="X6" i="9"/>
  <c r="P6" i="9"/>
  <c r="O6" i="9"/>
  <c r="M6" i="9"/>
  <c r="H6" i="9"/>
  <c r="C6" i="9"/>
  <c r="AB5" i="9"/>
  <c r="AD5" i="9" s="1"/>
  <c r="J5" i="9" s="1"/>
  <c r="Y5" i="9"/>
  <c r="X5" i="9"/>
  <c r="P5" i="9"/>
  <c r="O5" i="9"/>
  <c r="Q5" i="9" s="1"/>
  <c r="M5" i="9"/>
  <c r="H5" i="9"/>
  <c r="C5" i="9"/>
  <c r="AB4" i="9"/>
  <c r="AD4" i="9" s="1"/>
  <c r="Y4" i="9"/>
  <c r="X4" i="9"/>
  <c r="P4" i="9"/>
  <c r="O4" i="9"/>
  <c r="Q4" i="9" s="1"/>
  <c r="M4" i="9"/>
  <c r="H4" i="9"/>
  <c r="C4" i="9"/>
  <c r="AG3" i="9"/>
  <c r="AF3" i="9"/>
  <c r="W3" i="9"/>
  <c r="X3" i="9" s="1"/>
  <c r="V3" i="9"/>
  <c r="U3" i="9"/>
  <c r="T3" i="9"/>
  <c r="O3" i="9"/>
  <c r="H3" i="9"/>
  <c r="G3" i="9"/>
  <c r="F3" i="9"/>
  <c r="D3" i="9"/>
  <c r="A2" i="9"/>
  <c r="A1" i="9"/>
  <c r="AD31" i="8"/>
  <c r="J31" i="8" s="1"/>
  <c r="AB31" i="8"/>
  <c r="Y31" i="8"/>
  <c r="X31" i="8"/>
  <c r="P31" i="8"/>
  <c r="O31" i="8"/>
  <c r="Q31" i="8" s="1"/>
  <c r="M31" i="8"/>
  <c r="H31" i="8"/>
  <c r="C31" i="8"/>
  <c r="AB30" i="8"/>
  <c r="AD30" i="8" s="1"/>
  <c r="J30" i="8" s="1"/>
  <c r="Y30" i="8"/>
  <c r="X30" i="8"/>
  <c r="P30" i="8"/>
  <c r="O30" i="8"/>
  <c r="Q30" i="8" s="1"/>
  <c r="M30" i="8"/>
  <c r="H30" i="8"/>
  <c r="C30" i="8"/>
  <c r="AB29" i="8"/>
  <c r="AD29" i="8" s="1"/>
  <c r="J29" i="8" s="1"/>
  <c r="K29" i="8" s="1"/>
  <c r="Y29" i="8"/>
  <c r="X29" i="8"/>
  <c r="P29" i="8"/>
  <c r="Q29" i="8" s="1"/>
  <c r="O29" i="8"/>
  <c r="M29" i="8"/>
  <c r="H29" i="8"/>
  <c r="C29" i="8"/>
  <c r="AB28" i="8"/>
  <c r="AD28" i="8" s="1"/>
  <c r="J28" i="8" s="1"/>
  <c r="Y28" i="8"/>
  <c r="X28" i="8"/>
  <c r="P28" i="8"/>
  <c r="O28" i="8"/>
  <c r="M28" i="8"/>
  <c r="H28" i="8"/>
  <c r="C28" i="8"/>
  <c r="AB27" i="8"/>
  <c r="AD27" i="8" s="1"/>
  <c r="J27" i="8" s="1"/>
  <c r="K27" i="8" s="1"/>
  <c r="Y27" i="8"/>
  <c r="X27" i="8"/>
  <c r="P27" i="8"/>
  <c r="O27" i="8"/>
  <c r="M27" i="8"/>
  <c r="H27" i="8"/>
  <c r="C27" i="8"/>
  <c r="AB26" i="8"/>
  <c r="AD26" i="8" s="1"/>
  <c r="J26" i="8" s="1"/>
  <c r="Y26" i="8"/>
  <c r="X26" i="8"/>
  <c r="P26" i="8"/>
  <c r="O26" i="8"/>
  <c r="Q26" i="8" s="1"/>
  <c r="M26" i="8"/>
  <c r="H26" i="8"/>
  <c r="C26" i="8"/>
  <c r="AB25" i="8"/>
  <c r="AD25" i="8" s="1"/>
  <c r="J25" i="8" s="1"/>
  <c r="Y25" i="8"/>
  <c r="X25" i="8"/>
  <c r="P25" i="8"/>
  <c r="O25" i="8"/>
  <c r="M25" i="8"/>
  <c r="H25" i="8"/>
  <c r="C25" i="8"/>
  <c r="AB24" i="8"/>
  <c r="AD24" i="8" s="1"/>
  <c r="J24" i="8" s="1"/>
  <c r="K24" i="8" s="1"/>
  <c r="Y24" i="8"/>
  <c r="X24" i="8"/>
  <c r="P24" i="8"/>
  <c r="O24" i="8"/>
  <c r="Q24" i="8" s="1"/>
  <c r="M24" i="8"/>
  <c r="H24" i="8"/>
  <c r="C24" i="8"/>
  <c r="AD23" i="8"/>
  <c r="J23" i="8" s="1"/>
  <c r="AB23" i="8"/>
  <c r="Y23" i="8"/>
  <c r="X23" i="8"/>
  <c r="P23" i="8"/>
  <c r="O23" i="8"/>
  <c r="M23" i="8"/>
  <c r="H23" i="8"/>
  <c r="C23" i="8"/>
  <c r="AB22" i="8"/>
  <c r="AD22" i="8" s="1"/>
  <c r="J22" i="8" s="1"/>
  <c r="Y22" i="8"/>
  <c r="X22" i="8"/>
  <c r="P22" i="8"/>
  <c r="O22" i="8"/>
  <c r="M22" i="8"/>
  <c r="H22" i="8"/>
  <c r="C22" i="8"/>
  <c r="AB21" i="8"/>
  <c r="AD21" i="8" s="1"/>
  <c r="J21" i="8" s="1"/>
  <c r="K21" i="8" s="1"/>
  <c r="Y21" i="8"/>
  <c r="X21" i="8"/>
  <c r="Q21" i="8"/>
  <c r="P21" i="8"/>
  <c r="O21" i="8"/>
  <c r="M21" i="8"/>
  <c r="I21" i="8"/>
  <c r="H21" i="8"/>
  <c r="C21" i="8"/>
  <c r="AB20" i="8"/>
  <c r="AD20" i="8" s="1"/>
  <c r="J20" i="8" s="1"/>
  <c r="Y20" i="8"/>
  <c r="X20" i="8"/>
  <c r="P20" i="8"/>
  <c r="O20" i="8"/>
  <c r="Q20" i="8" s="1"/>
  <c r="M20" i="8"/>
  <c r="H20" i="8"/>
  <c r="C20" i="8"/>
  <c r="AB19" i="8"/>
  <c r="AD19" i="8" s="1"/>
  <c r="J19" i="8" s="1"/>
  <c r="I19" i="8" s="1"/>
  <c r="Y19" i="8"/>
  <c r="X19" i="8"/>
  <c r="P19" i="8"/>
  <c r="O19" i="8"/>
  <c r="Q19" i="8" s="1"/>
  <c r="M19" i="8"/>
  <c r="K19" i="8"/>
  <c r="H19" i="8"/>
  <c r="C19" i="8"/>
  <c r="AB18" i="8"/>
  <c r="AD18" i="8" s="1"/>
  <c r="J18" i="8" s="1"/>
  <c r="K18" i="8" s="1"/>
  <c r="Y18" i="8"/>
  <c r="X18" i="8"/>
  <c r="Q18" i="8"/>
  <c r="P18" i="8"/>
  <c r="O18" i="8"/>
  <c r="M18" i="8"/>
  <c r="H18" i="8"/>
  <c r="C18" i="8"/>
  <c r="AD17" i="8"/>
  <c r="J17" i="8" s="1"/>
  <c r="I17" i="8" s="1"/>
  <c r="AB17" i="8"/>
  <c r="Y17" i="8"/>
  <c r="X17" i="8"/>
  <c r="P17" i="8"/>
  <c r="O17" i="8"/>
  <c r="Q17" i="8" s="1"/>
  <c r="M17" i="8"/>
  <c r="H17" i="8"/>
  <c r="C17" i="8"/>
  <c r="AB16" i="8"/>
  <c r="AD16" i="8" s="1"/>
  <c r="J16" i="8" s="1"/>
  <c r="K16" i="8" s="1"/>
  <c r="Y16" i="8"/>
  <c r="X16" i="8"/>
  <c r="P16" i="8"/>
  <c r="O16" i="8"/>
  <c r="M16" i="8"/>
  <c r="H16" i="8"/>
  <c r="C16" i="8"/>
  <c r="AD15" i="8"/>
  <c r="J15" i="8" s="1"/>
  <c r="K15" i="8" s="1"/>
  <c r="AB15" i="8"/>
  <c r="Y15" i="8"/>
  <c r="X15" i="8"/>
  <c r="P15" i="8"/>
  <c r="O15" i="8"/>
  <c r="Q15" i="8" s="1"/>
  <c r="M15" i="8"/>
  <c r="I15" i="8"/>
  <c r="H15" i="8"/>
  <c r="C15" i="8"/>
  <c r="AB14" i="8"/>
  <c r="AD14" i="8" s="1"/>
  <c r="J14" i="8" s="1"/>
  <c r="Y14" i="8"/>
  <c r="X14" i="8"/>
  <c r="P14" i="8"/>
  <c r="O14" i="8"/>
  <c r="M14" i="8"/>
  <c r="H14" i="8"/>
  <c r="C14" i="8"/>
  <c r="AB13" i="8"/>
  <c r="AD13" i="8" s="1"/>
  <c r="J13" i="8" s="1"/>
  <c r="Y13" i="8"/>
  <c r="X13" i="8"/>
  <c r="P13" i="8"/>
  <c r="O13" i="8"/>
  <c r="Q13" i="8" s="1"/>
  <c r="M13" i="8"/>
  <c r="H13" i="8"/>
  <c r="C13" i="8"/>
  <c r="AB12" i="8"/>
  <c r="AD12" i="8" s="1"/>
  <c r="J12" i="8" s="1"/>
  <c r="Y12" i="8"/>
  <c r="X12" i="8"/>
  <c r="P12" i="8"/>
  <c r="O12" i="8"/>
  <c r="M12" i="8"/>
  <c r="H12" i="8"/>
  <c r="C12" i="8"/>
  <c r="AD11" i="8"/>
  <c r="AB11" i="8"/>
  <c r="Y11" i="8"/>
  <c r="X11" i="8"/>
  <c r="P11" i="8"/>
  <c r="O11" i="8"/>
  <c r="M11" i="8"/>
  <c r="J11" i="8"/>
  <c r="K11" i="8" s="1"/>
  <c r="H11" i="8"/>
  <c r="C11" i="8"/>
  <c r="AB10" i="8"/>
  <c r="AD10" i="8" s="1"/>
  <c r="J10" i="8" s="1"/>
  <c r="Y10" i="8"/>
  <c r="X10" i="8"/>
  <c r="P10" i="8"/>
  <c r="Q10" i="8" s="1"/>
  <c r="O10" i="8"/>
  <c r="M10" i="8"/>
  <c r="H10" i="8"/>
  <c r="C10" i="8"/>
  <c r="AD9" i="8"/>
  <c r="J9" i="8" s="1"/>
  <c r="I9" i="8" s="1"/>
  <c r="AB9" i="8"/>
  <c r="Y9" i="8"/>
  <c r="X9" i="8"/>
  <c r="Q9" i="8"/>
  <c r="P9" i="8"/>
  <c r="O9" i="8"/>
  <c r="M9" i="8"/>
  <c r="K9" i="8"/>
  <c r="H9" i="8"/>
  <c r="C9" i="8"/>
  <c r="AD8" i="8"/>
  <c r="J8" i="8" s="1"/>
  <c r="I8" i="8" s="1"/>
  <c r="AB8" i="8"/>
  <c r="Y8" i="8"/>
  <c r="X8" i="8"/>
  <c r="P8" i="8"/>
  <c r="O8" i="8"/>
  <c r="M8" i="8"/>
  <c r="H8" i="8"/>
  <c r="C8" i="8"/>
  <c r="AB7" i="8"/>
  <c r="AD7" i="8" s="1"/>
  <c r="J7" i="8" s="1"/>
  <c r="Y7" i="8"/>
  <c r="X7" i="8"/>
  <c r="P7" i="8"/>
  <c r="O7" i="8"/>
  <c r="M7" i="8"/>
  <c r="H7" i="8"/>
  <c r="C7" i="8"/>
  <c r="AD6" i="8"/>
  <c r="AB6" i="8"/>
  <c r="Y6" i="8"/>
  <c r="X6" i="8"/>
  <c r="P6" i="8"/>
  <c r="O6" i="8"/>
  <c r="M6" i="8"/>
  <c r="J6" i="8"/>
  <c r="I6" i="8" s="1"/>
  <c r="H6" i="8"/>
  <c r="C6" i="8"/>
  <c r="AD5" i="8"/>
  <c r="J5" i="8" s="1"/>
  <c r="I5" i="8" s="1"/>
  <c r="AB5" i="8"/>
  <c r="Y5" i="8"/>
  <c r="X5" i="8"/>
  <c r="P5" i="8"/>
  <c r="Q5" i="8" s="1"/>
  <c r="O5" i="8"/>
  <c r="M5" i="8"/>
  <c r="K5" i="8"/>
  <c r="H5" i="8"/>
  <c r="C5" i="8"/>
  <c r="AB4" i="8"/>
  <c r="AD4" i="8" s="1"/>
  <c r="Y4" i="8"/>
  <c r="X4" i="8"/>
  <c r="P4" i="8"/>
  <c r="O4" i="8"/>
  <c r="Q4" i="8" s="1"/>
  <c r="M4" i="8"/>
  <c r="H4" i="8"/>
  <c r="C4" i="8"/>
  <c r="AG3" i="8"/>
  <c r="AF3" i="8"/>
  <c r="W3" i="8"/>
  <c r="V3" i="8"/>
  <c r="U3" i="8"/>
  <c r="T3" i="8"/>
  <c r="O3" i="8"/>
  <c r="G3" i="8"/>
  <c r="F3" i="8"/>
  <c r="D3" i="8"/>
  <c r="A2" i="8"/>
  <c r="A1" i="8"/>
  <c r="AB31" i="7"/>
  <c r="AD31" i="7" s="1"/>
  <c r="J31" i="7" s="1"/>
  <c r="I31" i="7" s="1"/>
  <c r="Y31" i="7"/>
  <c r="X31" i="7"/>
  <c r="Q31" i="7"/>
  <c r="P31" i="7"/>
  <c r="O31" i="7"/>
  <c r="M31" i="7"/>
  <c r="K31" i="7"/>
  <c r="H31" i="7"/>
  <c r="C31" i="7"/>
  <c r="AB30" i="7"/>
  <c r="AD30" i="7" s="1"/>
  <c r="J30" i="7" s="1"/>
  <c r="Y30" i="7"/>
  <c r="X30" i="7"/>
  <c r="P30" i="7"/>
  <c r="O30" i="7"/>
  <c r="Q30" i="7" s="1"/>
  <c r="M30" i="7"/>
  <c r="H30" i="7"/>
  <c r="C30" i="7"/>
  <c r="AB29" i="7"/>
  <c r="AD29" i="7" s="1"/>
  <c r="J29" i="7" s="1"/>
  <c r="Y29" i="7"/>
  <c r="X29" i="7"/>
  <c r="P29" i="7"/>
  <c r="O29" i="7"/>
  <c r="Q29" i="7" s="1"/>
  <c r="M29" i="7"/>
  <c r="H29" i="7"/>
  <c r="C29" i="7"/>
  <c r="AB28" i="7"/>
  <c r="AD28" i="7" s="1"/>
  <c r="J28" i="7" s="1"/>
  <c r="Y28" i="7"/>
  <c r="X28" i="7"/>
  <c r="P28" i="7"/>
  <c r="Q28" i="7" s="1"/>
  <c r="O28" i="7"/>
  <c r="M28" i="7"/>
  <c r="H28" i="7"/>
  <c r="C28" i="7"/>
  <c r="AD27" i="7"/>
  <c r="J27" i="7" s="1"/>
  <c r="AB27" i="7"/>
  <c r="Y27" i="7"/>
  <c r="X27" i="7"/>
  <c r="P27" i="7"/>
  <c r="O27" i="7"/>
  <c r="Q27" i="7" s="1"/>
  <c r="M27" i="7"/>
  <c r="K27" i="7"/>
  <c r="I27" i="7"/>
  <c r="H27" i="7"/>
  <c r="C27" i="7"/>
  <c r="AB26" i="7"/>
  <c r="AD26" i="7" s="1"/>
  <c r="J26" i="7" s="1"/>
  <c r="Y26" i="7"/>
  <c r="X26" i="7"/>
  <c r="P26" i="7"/>
  <c r="O26" i="7"/>
  <c r="Q26" i="7" s="1"/>
  <c r="M26" i="7"/>
  <c r="H26" i="7"/>
  <c r="C26" i="7"/>
  <c r="AD25" i="7"/>
  <c r="J25" i="7" s="1"/>
  <c r="AB25" i="7"/>
  <c r="Y25" i="7"/>
  <c r="X25" i="7"/>
  <c r="P25" i="7"/>
  <c r="O25" i="7"/>
  <c r="M25" i="7"/>
  <c r="K25" i="7"/>
  <c r="I25" i="7"/>
  <c r="H25" i="7"/>
  <c r="C25" i="7"/>
  <c r="AB24" i="7"/>
  <c r="AD24" i="7" s="1"/>
  <c r="J24" i="7" s="1"/>
  <c r="Y24" i="7"/>
  <c r="X24" i="7"/>
  <c r="P24" i="7"/>
  <c r="O24" i="7"/>
  <c r="Q24" i="7" s="1"/>
  <c r="M24" i="7"/>
  <c r="H24" i="7"/>
  <c r="C24" i="7"/>
  <c r="AB23" i="7"/>
  <c r="AD23" i="7" s="1"/>
  <c r="J23" i="7" s="1"/>
  <c r="Y23" i="7"/>
  <c r="X23" i="7"/>
  <c r="P23" i="7"/>
  <c r="O23" i="7"/>
  <c r="Q23" i="7" s="1"/>
  <c r="M23" i="7"/>
  <c r="H23" i="7"/>
  <c r="C23" i="7"/>
  <c r="AB22" i="7"/>
  <c r="AD22" i="7" s="1"/>
  <c r="J22" i="7" s="1"/>
  <c r="K22" i="7" s="1"/>
  <c r="Y22" i="7"/>
  <c r="X22" i="7"/>
  <c r="P22" i="7"/>
  <c r="O22" i="7"/>
  <c r="M22" i="7"/>
  <c r="H22" i="7"/>
  <c r="C22" i="7"/>
  <c r="AB21" i="7"/>
  <c r="AD21" i="7" s="1"/>
  <c r="J21" i="7" s="1"/>
  <c r="Y21" i="7"/>
  <c r="X21" i="7"/>
  <c r="P21" i="7"/>
  <c r="O21" i="7"/>
  <c r="Q21" i="7" s="1"/>
  <c r="M21" i="7"/>
  <c r="H21" i="7"/>
  <c r="C21" i="7"/>
  <c r="AB20" i="7"/>
  <c r="AD20" i="7" s="1"/>
  <c r="J20" i="7" s="1"/>
  <c r="Y20" i="7"/>
  <c r="X20" i="7"/>
  <c r="P20" i="7"/>
  <c r="O20" i="7"/>
  <c r="M20" i="7"/>
  <c r="H20" i="7"/>
  <c r="C20" i="7"/>
  <c r="AB19" i="7"/>
  <c r="AD19" i="7" s="1"/>
  <c r="J19" i="7" s="1"/>
  <c r="Y19" i="7"/>
  <c r="X19" i="7"/>
  <c r="P19" i="7"/>
  <c r="O19" i="7"/>
  <c r="Q19" i="7" s="1"/>
  <c r="M19" i="7"/>
  <c r="H19" i="7"/>
  <c r="C19" i="7"/>
  <c r="AB18" i="7"/>
  <c r="AD18" i="7" s="1"/>
  <c r="J18" i="7" s="1"/>
  <c r="Y18" i="7"/>
  <c r="X18" i="7"/>
  <c r="P18" i="7"/>
  <c r="O18" i="7"/>
  <c r="M18" i="7"/>
  <c r="H18" i="7"/>
  <c r="C18" i="7"/>
  <c r="AB17" i="7"/>
  <c r="AD17" i="7" s="1"/>
  <c r="J17" i="7" s="1"/>
  <c r="Y17" i="7"/>
  <c r="X17" i="7"/>
  <c r="P17" i="7"/>
  <c r="O17" i="7"/>
  <c r="M17" i="7"/>
  <c r="H17" i="7"/>
  <c r="C17" i="7"/>
  <c r="AB16" i="7"/>
  <c r="AD16" i="7" s="1"/>
  <c r="J16" i="7" s="1"/>
  <c r="Y16" i="7"/>
  <c r="X16" i="7"/>
  <c r="P16" i="7"/>
  <c r="O16" i="7"/>
  <c r="M16" i="7"/>
  <c r="H16" i="7"/>
  <c r="C16" i="7"/>
  <c r="AB15" i="7"/>
  <c r="AD15" i="7" s="1"/>
  <c r="J15" i="7" s="1"/>
  <c r="K15" i="7" s="1"/>
  <c r="Y15" i="7"/>
  <c r="X15" i="7"/>
  <c r="Q15" i="7"/>
  <c r="P15" i="7"/>
  <c r="O15" i="7"/>
  <c r="M15" i="7"/>
  <c r="H15" i="7"/>
  <c r="C15" i="7"/>
  <c r="AB14" i="7"/>
  <c r="AD14" i="7" s="1"/>
  <c r="J14" i="7" s="1"/>
  <c r="Y14" i="7"/>
  <c r="X14" i="7"/>
  <c r="P14" i="7"/>
  <c r="O14" i="7"/>
  <c r="M14" i="7"/>
  <c r="H14" i="7"/>
  <c r="C14" i="7"/>
  <c r="AB13" i="7"/>
  <c r="AD13" i="7" s="1"/>
  <c r="Y13" i="7"/>
  <c r="X13" i="7"/>
  <c r="P13" i="7"/>
  <c r="O13" i="7"/>
  <c r="Q13" i="7" s="1"/>
  <c r="M13" i="7"/>
  <c r="J13" i="7"/>
  <c r="K13" i="7" s="1"/>
  <c r="H13" i="7"/>
  <c r="C13" i="7"/>
  <c r="AB12" i="7"/>
  <c r="AD12" i="7" s="1"/>
  <c r="J12" i="7" s="1"/>
  <c r="Y12" i="7"/>
  <c r="X12" i="7"/>
  <c r="P12" i="7"/>
  <c r="O12" i="7"/>
  <c r="Q12" i="7" s="1"/>
  <c r="M12" i="7"/>
  <c r="H12" i="7"/>
  <c r="C12" i="7"/>
  <c r="AD11" i="7"/>
  <c r="J11" i="7" s="1"/>
  <c r="AB11" i="7"/>
  <c r="Y11" i="7"/>
  <c r="X11" i="7"/>
  <c r="P11" i="7"/>
  <c r="Q11" i="7" s="1"/>
  <c r="O11" i="7"/>
  <c r="M11" i="7"/>
  <c r="K11" i="7"/>
  <c r="I11" i="7"/>
  <c r="H11" i="7"/>
  <c r="C11" i="7"/>
  <c r="AB10" i="7"/>
  <c r="AD10" i="7" s="1"/>
  <c r="J10" i="7" s="1"/>
  <c r="Y10" i="7"/>
  <c r="X10" i="7"/>
  <c r="P10" i="7"/>
  <c r="O10" i="7"/>
  <c r="Q10" i="7" s="1"/>
  <c r="M10" i="7"/>
  <c r="H10" i="7"/>
  <c r="C10" i="7"/>
  <c r="AB9" i="7"/>
  <c r="AD9" i="7" s="1"/>
  <c r="J9" i="7" s="1"/>
  <c r="Y9" i="7"/>
  <c r="X9" i="7"/>
  <c r="P9" i="7"/>
  <c r="O9" i="7"/>
  <c r="M9" i="7"/>
  <c r="H9" i="7"/>
  <c r="C9" i="7"/>
  <c r="AB8" i="7"/>
  <c r="AD8" i="7" s="1"/>
  <c r="J8" i="7" s="1"/>
  <c r="Y8" i="7"/>
  <c r="X8" i="7"/>
  <c r="Q8" i="7"/>
  <c r="P8" i="7"/>
  <c r="O8" i="7"/>
  <c r="M8" i="7"/>
  <c r="H8" i="7"/>
  <c r="C8" i="7"/>
  <c r="AB7" i="7"/>
  <c r="AD7" i="7" s="1"/>
  <c r="J7" i="7" s="1"/>
  <c r="Y7" i="7"/>
  <c r="X7" i="7"/>
  <c r="P7" i="7"/>
  <c r="O7" i="7"/>
  <c r="Q7" i="7" s="1"/>
  <c r="M7" i="7"/>
  <c r="H7" i="7"/>
  <c r="C7" i="7"/>
  <c r="AB6" i="7"/>
  <c r="AD6" i="7" s="1"/>
  <c r="J6" i="7" s="1"/>
  <c r="Y6" i="7"/>
  <c r="X6" i="7"/>
  <c r="P6" i="7"/>
  <c r="O6" i="7"/>
  <c r="Q6" i="7" s="1"/>
  <c r="M6" i="7"/>
  <c r="H6" i="7"/>
  <c r="C6" i="7"/>
  <c r="AD5" i="7"/>
  <c r="J5" i="7" s="1"/>
  <c r="AB5" i="7"/>
  <c r="Y5" i="7"/>
  <c r="X5" i="7"/>
  <c r="P5" i="7"/>
  <c r="O5" i="7"/>
  <c r="M5" i="7"/>
  <c r="H5" i="7"/>
  <c r="C5" i="7"/>
  <c r="AD4" i="7"/>
  <c r="J4" i="7" s="1"/>
  <c r="AB4" i="7"/>
  <c r="Y4" i="7"/>
  <c r="X4" i="7"/>
  <c r="P4" i="7"/>
  <c r="O4" i="7"/>
  <c r="M4" i="7"/>
  <c r="H4" i="7"/>
  <c r="C4" i="7"/>
  <c r="AG3" i="7"/>
  <c r="AF3" i="7"/>
  <c r="W3" i="7"/>
  <c r="V3" i="7"/>
  <c r="U3" i="7"/>
  <c r="T3" i="7"/>
  <c r="O3" i="7"/>
  <c r="G3" i="7"/>
  <c r="F3" i="7"/>
  <c r="D3" i="7"/>
  <c r="A2" i="7"/>
  <c r="A1" i="7"/>
  <c r="AB31" i="6"/>
  <c r="AD31" i="6" s="1"/>
  <c r="J31" i="6" s="1"/>
  <c r="Y31" i="6"/>
  <c r="X31" i="6"/>
  <c r="P31" i="6"/>
  <c r="Q31" i="6" s="1"/>
  <c r="O31" i="6"/>
  <c r="M31" i="6"/>
  <c r="H31" i="6"/>
  <c r="C31" i="6"/>
  <c r="AD30" i="6"/>
  <c r="J30" i="6" s="1"/>
  <c r="AB30" i="6"/>
  <c r="Y30" i="6"/>
  <c r="X30" i="6"/>
  <c r="P30" i="6"/>
  <c r="O30" i="6"/>
  <c r="Q30" i="6" s="1"/>
  <c r="M30" i="6"/>
  <c r="H30" i="6"/>
  <c r="C30" i="6"/>
  <c r="AB29" i="6"/>
  <c r="AD29" i="6" s="1"/>
  <c r="J29" i="6" s="1"/>
  <c r="Y29" i="6"/>
  <c r="X29" i="6"/>
  <c r="P29" i="6"/>
  <c r="O29" i="6"/>
  <c r="Q29" i="6" s="1"/>
  <c r="M29" i="6"/>
  <c r="H29" i="6"/>
  <c r="C29" i="6"/>
  <c r="AB28" i="6"/>
  <c r="AD28" i="6" s="1"/>
  <c r="J28" i="6" s="1"/>
  <c r="Y28" i="6"/>
  <c r="X28" i="6"/>
  <c r="P28" i="6"/>
  <c r="O28" i="6"/>
  <c r="M28" i="6"/>
  <c r="H28" i="6"/>
  <c r="C28" i="6"/>
  <c r="AB27" i="6"/>
  <c r="AD27" i="6" s="1"/>
  <c r="J27" i="6" s="1"/>
  <c r="Y27" i="6"/>
  <c r="X27" i="6"/>
  <c r="Q27" i="6"/>
  <c r="P27" i="6"/>
  <c r="O27" i="6"/>
  <c r="M27" i="6"/>
  <c r="H27" i="6"/>
  <c r="C27" i="6"/>
  <c r="AB26" i="6"/>
  <c r="AD26" i="6" s="1"/>
  <c r="J26" i="6" s="1"/>
  <c r="Y26" i="6"/>
  <c r="X26" i="6"/>
  <c r="P26" i="6"/>
  <c r="O26" i="6"/>
  <c r="Q26" i="6" s="1"/>
  <c r="M26" i="6"/>
  <c r="H26" i="6"/>
  <c r="C26" i="6"/>
  <c r="AB25" i="6"/>
  <c r="AD25" i="6" s="1"/>
  <c r="J25" i="6" s="1"/>
  <c r="Y25" i="6"/>
  <c r="X25" i="6"/>
  <c r="P25" i="6"/>
  <c r="O25" i="6"/>
  <c r="Q25" i="6" s="1"/>
  <c r="M25" i="6"/>
  <c r="H25" i="6"/>
  <c r="C25" i="6"/>
  <c r="AB24" i="6"/>
  <c r="AD24" i="6" s="1"/>
  <c r="J24" i="6" s="1"/>
  <c r="Y24" i="6"/>
  <c r="X24" i="6"/>
  <c r="P24" i="6"/>
  <c r="Q24" i="6" s="1"/>
  <c r="O24" i="6"/>
  <c r="M24" i="6"/>
  <c r="H24" i="6"/>
  <c r="C24" i="6"/>
  <c r="AD23" i="6"/>
  <c r="J23" i="6" s="1"/>
  <c r="AB23" i="6"/>
  <c r="Y23" i="6"/>
  <c r="X23" i="6"/>
  <c r="P23" i="6"/>
  <c r="O23" i="6"/>
  <c r="M23" i="6"/>
  <c r="H23" i="6"/>
  <c r="C23" i="6"/>
  <c r="AD22" i="6"/>
  <c r="J22" i="6" s="1"/>
  <c r="AB22" i="6"/>
  <c r="Y22" i="6"/>
  <c r="X22" i="6"/>
  <c r="P22" i="6"/>
  <c r="O22" i="6"/>
  <c r="M22" i="6"/>
  <c r="H22" i="6"/>
  <c r="C22" i="6"/>
  <c r="AB21" i="6"/>
  <c r="AD21" i="6" s="1"/>
  <c r="J21" i="6" s="1"/>
  <c r="Y21" i="6"/>
  <c r="X21" i="6"/>
  <c r="P21" i="6"/>
  <c r="O21" i="6"/>
  <c r="M21" i="6"/>
  <c r="H21" i="6"/>
  <c r="C21" i="6"/>
  <c r="AB20" i="6"/>
  <c r="AD20" i="6" s="1"/>
  <c r="J20" i="6" s="1"/>
  <c r="Y20" i="6"/>
  <c r="X20" i="6"/>
  <c r="P20" i="6"/>
  <c r="O20" i="6"/>
  <c r="M20" i="6"/>
  <c r="H20" i="6"/>
  <c r="C20" i="6"/>
  <c r="AB19" i="6"/>
  <c r="AD19" i="6" s="1"/>
  <c r="J19" i="6" s="1"/>
  <c r="Y19" i="6"/>
  <c r="X19" i="6"/>
  <c r="P19" i="6"/>
  <c r="O19" i="6"/>
  <c r="Q19" i="6" s="1"/>
  <c r="M19" i="6"/>
  <c r="H19" i="6"/>
  <c r="C19" i="6"/>
  <c r="AB18" i="6"/>
  <c r="AD18" i="6" s="1"/>
  <c r="J18" i="6" s="1"/>
  <c r="Y18" i="6"/>
  <c r="X18" i="6"/>
  <c r="P18" i="6"/>
  <c r="O18" i="6"/>
  <c r="Q18" i="6" s="1"/>
  <c r="M18" i="6"/>
  <c r="H18" i="6"/>
  <c r="C18" i="6"/>
  <c r="AB17" i="6"/>
  <c r="AD17" i="6" s="1"/>
  <c r="J17" i="6" s="1"/>
  <c r="Y17" i="6"/>
  <c r="X17" i="6"/>
  <c r="P17" i="6"/>
  <c r="O17" i="6"/>
  <c r="M17" i="6"/>
  <c r="H17" i="6"/>
  <c r="C17" i="6"/>
  <c r="AB16" i="6"/>
  <c r="AD16" i="6" s="1"/>
  <c r="J16" i="6" s="1"/>
  <c r="Y16" i="6"/>
  <c r="X16" i="6"/>
  <c r="Q16" i="6"/>
  <c r="P16" i="6"/>
  <c r="O16" i="6"/>
  <c r="M16" i="6"/>
  <c r="H16" i="6"/>
  <c r="C16" i="6"/>
  <c r="AD15" i="6"/>
  <c r="J15" i="6" s="1"/>
  <c r="AB15" i="6"/>
  <c r="Y15" i="6"/>
  <c r="X15" i="6"/>
  <c r="P15" i="6"/>
  <c r="O15" i="6"/>
  <c r="M15" i="6"/>
  <c r="H15" i="6"/>
  <c r="C15" i="6"/>
  <c r="AB14" i="6"/>
  <c r="AD14" i="6" s="1"/>
  <c r="J14" i="6" s="1"/>
  <c r="Y14" i="6"/>
  <c r="X14" i="6"/>
  <c r="P14" i="6"/>
  <c r="O14" i="6"/>
  <c r="M14" i="6"/>
  <c r="H14" i="6"/>
  <c r="C14" i="6"/>
  <c r="AB13" i="6"/>
  <c r="AD13" i="6" s="1"/>
  <c r="J13" i="6" s="1"/>
  <c r="Y13" i="6"/>
  <c r="X13" i="6"/>
  <c r="P13" i="6"/>
  <c r="O13" i="6"/>
  <c r="M13" i="6"/>
  <c r="H13" i="6"/>
  <c r="C13" i="6"/>
  <c r="AD12" i="6"/>
  <c r="J12" i="6" s="1"/>
  <c r="AB12" i="6"/>
  <c r="Y12" i="6"/>
  <c r="X12" i="6"/>
  <c r="P12" i="6"/>
  <c r="O12" i="6"/>
  <c r="Q12" i="6" s="1"/>
  <c r="M12" i="6"/>
  <c r="H12" i="6"/>
  <c r="C12" i="6"/>
  <c r="AB11" i="6"/>
  <c r="AD11" i="6" s="1"/>
  <c r="J11" i="6" s="1"/>
  <c r="Y11" i="6"/>
  <c r="X11" i="6"/>
  <c r="P11" i="6"/>
  <c r="O11" i="6"/>
  <c r="Q11" i="6" s="1"/>
  <c r="M11" i="6"/>
  <c r="H11" i="6"/>
  <c r="C11" i="6"/>
  <c r="AB10" i="6"/>
  <c r="AD10" i="6" s="1"/>
  <c r="J10" i="6" s="1"/>
  <c r="Y10" i="6"/>
  <c r="X10" i="6"/>
  <c r="Q10" i="6"/>
  <c r="P10" i="6"/>
  <c r="O10" i="6"/>
  <c r="M10" i="6"/>
  <c r="H10" i="6"/>
  <c r="C10" i="6"/>
  <c r="AB9" i="6"/>
  <c r="AD9" i="6" s="1"/>
  <c r="J9" i="6" s="1"/>
  <c r="Y9" i="6"/>
  <c r="X9" i="6"/>
  <c r="P9" i="6"/>
  <c r="O9" i="6"/>
  <c r="M9" i="6"/>
  <c r="H9" i="6"/>
  <c r="C9" i="6"/>
  <c r="AB8" i="6"/>
  <c r="AD8" i="6" s="1"/>
  <c r="J8" i="6" s="1"/>
  <c r="Y8" i="6"/>
  <c r="X8" i="6"/>
  <c r="P8" i="6"/>
  <c r="O8" i="6"/>
  <c r="Q8" i="6" s="1"/>
  <c r="M8" i="6"/>
  <c r="H8" i="6"/>
  <c r="C8" i="6"/>
  <c r="AB7" i="6"/>
  <c r="AD7" i="6" s="1"/>
  <c r="J7" i="6" s="1"/>
  <c r="Y7" i="6"/>
  <c r="X7" i="6"/>
  <c r="P7" i="6"/>
  <c r="Q7" i="6" s="1"/>
  <c r="O7" i="6"/>
  <c r="M7" i="6"/>
  <c r="H7" i="6"/>
  <c r="C7" i="6"/>
  <c r="AD6" i="6"/>
  <c r="J6" i="6" s="1"/>
  <c r="AB6" i="6"/>
  <c r="Y6" i="6"/>
  <c r="X6" i="6"/>
  <c r="P6" i="6"/>
  <c r="O6" i="6"/>
  <c r="M6" i="6"/>
  <c r="H6" i="6"/>
  <c r="C6" i="6"/>
  <c r="AB5" i="6"/>
  <c r="AD5" i="6" s="1"/>
  <c r="J5" i="6" s="1"/>
  <c r="Y5" i="6"/>
  <c r="X5" i="6"/>
  <c r="P5" i="6"/>
  <c r="O5" i="6"/>
  <c r="M5" i="6"/>
  <c r="H5" i="6"/>
  <c r="C5" i="6"/>
  <c r="AD4" i="6"/>
  <c r="AB4" i="6"/>
  <c r="Y4" i="6"/>
  <c r="X4" i="6"/>
  <c r="P4" i="6"/>
  <c r="O4" i="6"/>
  <c r="Q4" i="6" s="1"/>
  <c r="M4" i="6"/>
  <c r="H4" i="6"/>
  <c r="C4" i="6"/>
  <c r="AG3" i="6"/>
  <c r="AF3" i="6"/>
  <c r="W3" i="6"/>
  <c r="X3" i="6" s="1"/>
  <c r="V3" i="6"/>
  <c r="U3" i="6"/>
  <c r="T3" i="6"/>
  <c r="O3" i="6"/>
  <c r="G3" i="6"/>
  <c r="H3" i="6" s="1"/>
  <c r="F3" i="6"/>
  <c r="D3" i="6"/>
  <c r="A2" i="6"/>
  <c r="A1" i="6"/>
  <c r="AD31" i="5"/>
  <c r="J31" i="5" s="1"/>
  <c r="AB31" i="5"/>
  <c r="Y31" i="5"/>
  <c r="X31" i="5"/>
  <c r="P31" i="5"/>
  <c r="O31" i="5"/>
  <c r="Q31" i="5" s="1"/>
  <c r="M31" i="5"/>
  <c r="H31" i="5"/>
  <c r="C31" i="5"/>
  <c r="AD30" i="5"/>
  <c r="J30" i="5" s="1"/>
  <c r="AB30" i="5"/>
  <c r="Y30" i="5"/>
  <c r="X30" i="5"/>
  <c r="P30" i="5"/>
  <c r="O30" i="5"/>
  <c r="M30" i="5"/>
  <c r="H30" i="5"/>
  <c r="C30" i="5"/>
  <c r="AB29" i="5"/>
  <c r="AD29" i="5" s="1"/>
  <c r="J29" i="5" s="1"/>
  <c r="Y29" i="5"/>
  <c r="X29" i="5"/>
  <c r="Q29" i="5"/>
  <c r="P29" i="5"/>
  <c r="O29" i="5"/>
  <c r="M29" i="5"/>
  <c r="H29" i="5"/>
  <c r="C29" i="5"/>
  <c r="AB28" i="5"/>
  <c r="AD28" i="5" s="1"/>
  <c r="J28" i="5" s="1"/>
  <c r="Y28" i="5"/>
  <c r="X28" i="5"/>
  <c r="P28" i="5"/>
  <c r="O28" i="5"/>
  <c r="Q28" i="5" s="1"/>
  <c r="M28" i="5"/>
  <c r="H28" i="5"/>
  <c r="C28" i="5"/>
  <c r="AB27" i="5"/>
  <c r="AD27" i="5" s="1"/>
  <c r="J27" i="5" s="1"/>
  <c r="Y27" i="5"/>
  <c r="X27" i="5"/>
  <c r="P27" i="5"/>
  <c r="O27" i="5"/>
  <c r="Q27" i="5" s="1"/>
  <c r="M27" i="5"/>
  <c r="H27" i="5"/>
  <c r="C27" i="5"/>
  <c r="AB26" i="5"/>
  <c r="AD26" i="5" s="1"/>
  <c r="J26" i="5" s="1"/>
  <c r="Y26" i="5"/>
  <c r="X26" i="5"/>
  <c r="P26" i="5"/>
  <c r="O26" i="5"/>
  <c r="Q26" i="5" s="1"/>
  <c r="M26" i="5"/>
  <c r="H26" i="5"/>
  <c r="C26" i="5"/>
  <c r="AD25" i="5"/>
  <c r="J25" i="5" s="1"/>
  <c r="AB25" i="5"/>
  <c r="Y25" i="5"/>
  <c r="X25" i="5"/>
  <c r="P25" i="5"/>
  <c r="Q25" i="5" s="1"/>
  <c r="O25" i="5"/>
  <c r="M25" i="5"/>
  <c r="H25" i="5"/>
  <c r="C25" i="5"/>
  <c r="AD24" i="5"/>
  <c r="J24" i="5" s="1"/>
  <c r="AB24" i="5"/>
  <c r="Y24" i="5"/>
  <c r="X24" i="5"/>
  <c r="P24" i="5"/>
  <c r="O24" i="5"/>
  <c r="Q24" i="5" s="1"/>
  <c r="M24" i="5"/>
  <c r="H24" i="5"/>
  <c r="C24" i="5"/>
  <c r="AB23" i="5"/>
  <c r="AD23" i="5" s="1"/>
  <c r="J23" i="5" s="1"/>
  <c r="Y23" i="5"/>
  <c r="X23" i="5"/>
  <c r="P23" i="5"/>
  <c r="O23" i="5"/>
  <c r="Q23" i="5" s="1"/>
  <c r="M23" i="5"/>
  <c r="H23" i="5"/>
  <c r="C23" i="5"/>
  <c r="AB22" i="5"/>
  <c r="AD22" i="5" s="1"/>
  <c r="J22" i="5" s="1"/>
  <c r="Y22" i="5"/>
  <c r="X22" i="5"/>
  <c r="P22" i="5"/>
  <c r="O22" i="5"/>
  <c r="M22" i="5"/>
  <c r="H22" i="5"/>
  <c r="C22" i="5"/>
  <c r="AB21" i="5"/>
  <c r="AD21" i="5" s="1"/>
  <c r="J21" i="5" s="1"/>
  <c r="Y21" i="5"/>
  <c r="X21" i="5"/>
  <c r="P21" i="5"/>
  <c r="O21" i="5"/>
  <c r="Q21" i="5" s="1"/>
  <c r="M21" i="5"/>
  <c r="H21" i="5"/>
  <c r="C21" i="5"/>
  <c r="AB20" i="5"/>
  <c r="AD20" i="5" s="1"/>
  <c r="J20" i="5" s="1"/>
  <c r="Y20" i="5"/>
  <c r="X20" i="5"/>
  <c r="P20" i="5"/>
  <c r="O20" i="5"/>
  <c r="Q20" i="5" s="1"/>
  <c r="M20" i="5"/>
  <c r="H20" i="5"/>
  <c r="C20" i="5"/>
  <c r="AB19" i="5"/>
  <c r="AD19" i="5" s="1"/>
  <c r="J19" i="5" s="1"/>
  <c r="Y19" i="5"/>
  <c r="X19" i="5"/>
  <c r="P19" i="5"/>
  <c r="O19" i="5"/>
  <c r="M19" i="5"/>
  <c r="H19" i="5"/>
  <c r="C19" i="5"/>
  <c r="AB18" i="5"/>
  <c r="AD18" i="5" s="1"/>
  <c r="J18" i="5" s="1"/>
  <c r="Y18" i="5"/>
  <c r="X18" i="5"/>
  <c r="Q18" i="5"/>
  <c r="P18" i="5"/>
  <c r="O18" i="5"/>
  <c r="M18" i="5"/>
  <c r="H18" i="5"/>
  <c r="C18" i="5"/>
  <c r="AD17" i="5"/>
  <c r="J17" i="5" s="1"/>
  <c r="AB17" i="5"/>
  <c r="Y17" i="5"/>
  <c r="X17" i="5"/>
  <c r="P17" i="5"/>
  <c r="O17" i="5"/>
  <c r="M17" i="5"/>
  <c r="H17" i="5"/>
  <c r="C17" i="5"/>
  <c r="AB16" i="5"/>
  <c r="AD16" i="5" s="1"/>
  <c r="J16" i="5" s="1"/>
  <c r="Y16" i="5"/>
  <c r="X16" i="5"/>
  <c r="P16" i="5"/>
  <c r="O16" i="5"/>
  <c r="M16" i="5"/>
  <c r="H16" i="5"/>
  <c r="C16" i="5"/>
  <c r="AB15" i="5"/>
  <c r="AD15" i="5" s="1"/>
  <c r="J15" i="5" s="1"/>
  <c r="Y15" i="5"/>
  <c r="X15" i="5"/>
  <c r="P15" i="5"/>
  <c r="O15" i="5"/>
  <c r="M15" i="5"/>
  <c r="H15" i="5"/>
  <c r="C15" i="5"/>
  <c r="AD14" i="5"/>
  <c r="J14" i="5" s="1"/>
  <c r="AB14" i="5"/>
  <c r="Y14" i="5"/>
  <c r="X14" i="5"/>
  <c r="P14" i="5"/>
  <c r="O14" i="5"/>
  <c r="M14" i="5"/>
  <c r="H14" i="5"/>
  <c r="C14" i="5"/>
  <c r="AB13" i="5"/>
  <c r="AD13" i="5" s="1"/>
  <c r="J13" i="5" s="1"/>
  <c r="Y13" i="5"/>
  <c r="X13" i="5"/>
  <c r="P13" i="5"/>
  <c r="O13" i="5"/>
  <c r="Q13" i="5" s="1"/>
  <c r="M13" i="5"/>
  <c r="H13" i="5"/>
  <c r="C13" i="5"/>
  <c r="AB12" i="5"/>
  <c r="AD12" i="5" s="1"/>
  <c r="J12" i="5" s="1"/>
  <c r="Y12" i="5"/>
  <c r="X12" i="5"/>
  <c r="P12" i="5"/>
  <c r="Q12" i="5" s="1"/>
  <c r="O12" i="5"/>
  <c r="M12" i="5"/>
  <c r="H12" i="5"/>
  <c r="C12" i="5"/>
  <c r="AB11" i="5"/>
  <c r="AD11" i="5" s="1"/>
  <c r="J11" i="5" s="1"/>
  <c r="Y11" i="5"/>
  <c r="X11" i="5"/>
  <c r="P11" i="5"/>
  <c r="O11" i="5"/>
  <c r="M11" i="5"/>
  <c r="H11" i="5"/>
  <c r="C11" i="5"/>
  <c r="AB10" i="5"/>
  <c r="AD10" i="5" s="1"/>
  <c r="J10" i="5" s="1"/>
  <c r="Y10" i="5"/>
  <c r="X10" i="5"/>
  <c r="P10" i="5"/>
  <c r="O10" i="5"/>
  <c r="Q10" i="5" s="1"/>
  <c r="M10" i="5"/>
  <c r="H10" i="5"/>
  <c r="C10" i="5"/>
  <c r="AD9" i="5"/>
  <c r="J9" i="5" s="1"/>
  <c r="AB9" i="5"/>
  <c r="Y9" i="5"/>
  <c r="X9" i="5"/>
  <c r="P9" i="5"/>
  <c r="Q9" i="5" s="1"/>
  <c r="O9" i="5"/>
  <c r="M9" i="5"/>
  <c r="H9" i="5"/>
  <c r="C9" i="5"/>
  <c r="AB8" i="5"/>
  <c r="AD8" i="5" s="1"/>
  <c r="J8" i="5" s="1"/>
  <c r="Y8" i="5"/>
  <c r="X8" i="5"/>
  <c r="P8" i="5"/>
  <c r="O8" i="5"/>
  <c r="Q8" i="5" s="1"/>
  <c r="M8" i="5"/>
  <c r="H8" i="5"/>
  <c r="C8" i="5"/>
  <c r="AB7" i="5"/>
  <c r="AD7" i="5" s="1"/>
  <c r="J7" i="5" s="1"/>
  <c r="Y7" i="5"/>
  <c r="X7" i="5"/>
  <c r="P7" i="5"/>
  <c r="O7" i="5"/>
  <c r="Q7" i="5" s="1"/>
  <c r="M7" i="5"/>
  <c r="H7" i="5"/>
  <c r="C7" i="5"/>
  <c r="AD6" i="5"/>
  <c r="J6" i="5" s="1"/>
  <c r="AB6" i="5"/>
  <c r="Y6" i="5"/>
  <c r="X6" i="5"/>
  <c r="P6" i="5"/>
  <c r="O6" i="5"/>
  <c r="Q6" i="5" s="1"/>
  <c r="M6" i="5"/>
  <c r="H6" i="5"/>
  <c r="C6" i="5"/>
  <c r="AB5" i="5"/>
  <c r="AD5" i="5" s="1"/>
  <c r="J5" i="5" s="1"/>
  <c r="Y5" i="5"/>
  <c r="X5" i="5"/>
  <c r="P5" i="5"/>
  <c r="O5" i="5"/>
  <c r="Q5" i="5" s="1"/>
  <c r="M5" i="5"/>
  <c r="H5" i="5"/>
  <c r="C5" i="5"/>
  <c r="AB4" i="5"/>
  <c r="AD4" i="5" s="1"/>
  <c r="Y4" i="5"/>
  <c r="X4" i="5"/>
  <c r="Q4" i="5"/>
  <c r="P4" i="5"/>
  <c r="O4" i="5"/>
  <c r="M4" i="5"/>
  <c r="H4" i="5"/>
  <c r="C4" i="5"/>
  <c r="AG3" i="5"/>
  <c r="AF3" i="5"/>
  <c r="W3" i="5"/>
  <c r="X3" i="5" s="1"/>
  <c r="V3" i="5"/>
  <c r="U3" i="5"/>
  <c r="T3" i="5"/>
  <c r="O3" i="5"/>
  <c r="G3" i="5"/>
  <c r="F3" i="5"/>
  <c r="D3" i="5"/>
  <c r="A2" i="5"/>
  <c r="A1" i="5"/>
  <c r="AB31" i="4"/>
  <c r="AD31" i="4" s="1"/>
  <c r="J31" i="4" s="1"/>
  <c r="Y31" i="4"/>
  <c r="X31" i="4"/>
  <c r="Q31" i="4"/>
  <c r="P31" i="4"/>
  <c r="O31" i="4"/>
  <c r="M31" i="4"/>
  <c r="H31" i="4"/>
  <c r="C31" i="4"/>
  <c r="AB30" i="4"/>
  <c r="AD30" i="4" s="1"/>
  <c r="J30" i="4" s="1"/>
  <c r="Y30" i="4"/>
  <c r="X30" i="4"/>
  <c r="P30" i="4"/>
  <c r="O30" i="4"/>
  <c r="Q30" i="4" s="1"/>
  <c r="M30" i="4"/>
  <c r="H30" i="4"/>
  <c r="C30" i="4"/>
  <c r="AB29" i="4"/>
  <c r="AD29" i="4" s="1"/>
  <c r="J29" i="4" s="1"/>
  <c r="Y29" i="4"/>
  <c r="X29" i="4"/>
  <c r="P29" i="4"/>
  <c r="O29" i="4"/>
  <c r="Q29" i="4" s="1"/>
  <c r="M29" i="4"/>
  <c r="H29" i="4"/>
  <c r="C29" i="4"/>
  <c r="AB28" i="4"/>
  <c r="AD28" i="4" s="1"/>
  <c r="J28" i="4" s="1"/>
  <c r="Y28" i="4"/>
  <c r="X28" i="4"/>
  <c r="P28" i="4"/>
  <c r="Q28" i="4" s="1"/>
  <c r="O28" i="4"/>
  <c r="M28" i="4"/>
  <c r="H28" i="4"/>
  <c r="C28" i="4"/>
  <c r="AD27" i="4"/>
  <c r="J27" i="4" s="1"/>
  <c r="AB27" i="4"/>
  <c r="Y27" i="4"/>
  <c r="X27" i="4"/>
  <c r="P27" i="4"/>
  <c r="O27" i="4"/>
  <c r="M27" i="4"/>
  <c r="H27" i="4"/>
  <c r="C27" i="4"/>
  <c r="AD26" i="4"/>
  <c r="J26" i="4" s="1"/>
  <c r="AB26" i="4"/>
  <c r="Y26" i="4"/>
  <c r="X26" i="4"/>
  <c r="P26" i="4"/>
  <c r="O26" i="4"/>
  <c r="M26" i="4"/>
  <c r="H26" i="4"/>
  <c r="C26" i="4"/>
  <c r="AB25" i="4"/>
  <c r="AD25" i="4" s="1"/>
  <c r="J25" i="4" s="1"/>
  <c r="Y25" i="4"/>
  <c r="X25" i="4"/>
  <c r="P25" i="4"/>
  <c r="O25" i="4"/>
  <c r="M25" i="4"/>
  <c r="H25" i="4"/>
  <c r="C25" i="4"/>
  <c r="AB24" i="4"/>
  <c r="AD24" i="4" s="1"/>
  <c r="J24" i="4" s="1"/>
  <c r="Y24" i="4"/>
  <c r="X24" i="4"/>
  <c r="P24" i="4"/>
  <c r="O24" i="4"/>
  <c r="M24" i="4"/>
  <c r="H24" i="4"/>
  <c r="C24" i="4"/>
  <c r="AB23" i="4"/>
  <c r="AD23" i="4" s="1"/>
  <c r="J23" i="4" s="1"/>
  <c r="Y23" i="4"/>
  <c r="X23" i="4"/>
  <c r="P23" i="4"/>
  <c r="O23" i="4"/>
  <c r="Q23" i="4" s="1"/>
  <c r="M23" i="4"/>
  <c r="H23" i="4"/>
  <c r="C23" i="4"/>
  <c r="AB22" i="4"/>
  <c r="AD22" i="4" s="1"/>
  <c r="J22" i="4" s="1"/>
  <c r="Y22" i="4"/>
  <c r="X22" i="4"/>
  <c r="P22" i="4"/>
  <c r="Q22" i="4" s="1"/>
  <c r="O22" i="4"/>
  <c r="M22" i="4"/>
  <c r="H22" i="4"/>
  <c r="C22" i="4"/>
  <c r="AB21" i="4"/>
  <c r="AD21" i="4" s="1"/>
  <c r="J21" i="4" s="1"/>
  <c r="Y21" i="4"/>
  <c r="X21" i="4"/>
  <c r="P21" i="4"/>
  <c r="O21" i="4"/>
  <c r="M21" i="4"/>
  <c r="H21" i="4"/>
  <c r="C21" i="4"/>
  <c r="AB20" i="4"/>
  <c r="AD20" i="4" s="1"/>
  <c r="J20" i="4" s="1"/>
  <c r="Y20" i="4"/>
  <c r="X20" i="4"/>
  <c r="Q20" i="4"/>
  <c r="P20" i="4"/>
  <c r="O20" i="4"/>
  <c r="M20" i="4"/>
  <c r="H20" i="4"/>
  <c r="C20" i="4"/>
  <c r="AD19" i="4"/>
  <c r="J19" i="4" s="1"/>
  <c r="AB19" i="4"/>
  <c r="Y19" i="4"/>
  <c r="X19" i="4"/>
  <c r="P19" i="4"/>
  <c r="O19" i="4"/>
  <c r="M19" i="4"/>
  <c r="H19" i="4"/>
  <c r="C19" i="4"/>
  <c r="AB18" i="4"/>
  <c r="AD18" i="4" s="1"/>
  <c r="J18" i="4" s="1"/>
  <c r="Y18" i="4"/>
  <c r="X18" i="4"/>
  <c r="P18" i="4"/>
  <c r="O18" i="4"/>
  <c r="M18" i="4"/>
  <c r="H18" i="4"/>
  <c r="C18" i="4"/>
  <c r="AB17" i="4"/>
  <c r="AD17" i="4" s="1"/>
  <c r="J17" i="4" s="1"/>
  <c r="Y17" i="4"/>
  <c r="X17" i="4"/>
  <c r="P17" i="4"/>
  <c r="O17" i="4"/>
  <c r="M17" i="4"/>
  <c r="H17" i="4"/>
  <c r="C17" i="4"/>
  <c r="AD16" i="4"/>
  <c r="J16" i="4" s="1"/>
  <c r="AB16" i="4"/>
  <c r="Y16" i="4"/>
  <c r="X16" i="4"/>
  <c r="P16" i="4"/>
  <c r="O16" i="4"/>
  <c r="Q16" i="4" s="1"/>
  <c r="M16" i="4"/>
  <c r="H16" i="4"/>
  <c r="C16" i="4"/>
  <c r="AB15" i="4"/>
  <c r="AD15" i="4" s="1"/>
  <c r="J15" i="4" s="1"/>
  <c r="Y15" i="4"/>
  <c r="X15" i="4"/>
  <c r="P15" i="4"/>
  <c r="O15" i="4"/>
  <c r="Q15" i="4" s="1"/>
  <c r="M15" i="4"/>
  <c r="H15" i="4"/>
  <c r="C15" i="4"/>
  <c r="AB14" i="4"/>
  <c r="AD14" i="4" s="1"/>
  <c r="J14" i="4" s="1"/>
  <c r="Y14" i="4"/>
  <c r="X14" i="4"/>
  <c r="Q14" i="4"/>
  <c r="P14" i="4"/>
  <c r="O14" i="4"/>
  <c r="M14" i="4"/>
  <c r="H14" i="4"/>
  <c r="C14" i="4"/>
  <c r="AB13" i="4"/>
  <c r="AD13" i="4" s="1"/>
  <c r="J13" i="4" s="1"/>
  <c r="Y13" i="4"/>
  <c r="X13" i="4"/>
  <c r="P13" i="4"/>
  <c r="O13" i="4"/>
  <c r="M13" i="4"/>
  <c r="H13" i="4"/>
  <c r="C13" i="4"/>
  <c r="AB12" i="4"/>
  <c r="AD12" i="4" s="1"/>
  <c r="J12" i="4" s="1"/>
  <c r="Y12" i="4"/>
  <c r="X12" i="4"/>
  <c r="P12" i="4"/>
  <c r="O12" i="4"/>
  <c r="Q12" i="4" s="1"/>
  <c r="M12" i="4"/>
  <c r="H12" i="4"/>
  <c r="C12" i="4"/>
  <c r="AB11" i="4"/>
  <c r="AD11" i="4" s="1"/>
  <c r="J11" i="4" s="1"/>
  <c r="Y11" i="4"/>
  <c r="X11" i="4"/>
  <c r="P11" i="4"/>
  <c r="Q11" i="4" s="1"/>
  <c r="O11" i="4"/>
  <c r="M11" i="4"/>
  <c r="H11" i="4"/>
  <c r="C11" i="4"/>
  <c r="AD10" i="4"/>
  <c r="J10" i="4" s="1"/>
  <c r="AB10" i="4"/>
  <c r="Y10" i="4"/>
  <c r="X10" i="4"/>
  <c r="P10" i="4"/>
  <c r="O10" i="4"/>
  <c r="M10" i="4"/>
  <c r="H10" i="4"/>
  <c r="C10" i="4"/>
  <c r="AB9" i="4"/>
  <c r="AD9" i="4" s="1"/>
  <c r="J9" i="4" s="1"/>
  <c r="Y9" i="4"/>
  <c r="X9" i="4"/>
  <c r="P9" i="4"/>
  <c r="O9" i="4"/>
  <c r="M9" i="4"/>
  <c r="H9" i="4"/>
  <c r="C9" i="4"/>
  <c r="AD8" i="4"/>
  <c r="J8" i="4" s="1"/>
  <c r="AB8" i="4"/>
  <c r="Y8" i="4"/>
  <c r="X8" i="4"/>
  <c r="P8" i="4"/>
  <c r="O8" i="4"/>
  <c r="Q8" i="4" s="1"/>
  <c r="M8" i="4"/>
  <c r="H8" i="4"/>
  <c r="C8" i="4"/>
  <c r="AB7" i="4"/>
  <c r="AD7" i="4" s="1"/>
  <c r="J7" i="4" s="1"/>
  <c r="Y7" i="4"/>
  <c r="X7" i="4"/>
  <c r="P7" i="4"/>
  <c r="Q7" i="4" s="1"/>
  <c r="O7" i="4"/>
  <c r="M7" i="4"/>
  <c r="H7" i="4"/>
  <c r="C7" i="4"/>
  <c r="AB6" i="4"/>
  <c r="AD6" i="4" s="1"/>
  <c r="J6" i="4" s="1"/>
  <c r="Y6" i="4"/>
  <c r="X6" i="4"/>
  <c r="P6" i="4"/>
  <c r="O6" i="4"/>
  <c r="M6" i="4"/>
  <c r="H6" i="4"/>
  <c r="C6" i="4"/>
  <c r="AB5" i="4"/>
  <c r="AD5" i="4" s="1"/>
  <c r="J5" i="4" s="1"/>
  <c r="Y5" i="4"/>
  <c r="X5" i="4"/>
  <c r="P5" i="4"/>
  <c r="O5" i="4"/>
  <c r="M5" i="4"/>
  <c r="H5" i="4"/>
  <c r="C5" i="4"/>
  <c r="AB4" i="4"/>
  <c r="AD4" i="4" s="1"/>
  <c r="Y4" i="4"/>
  <c r="X4" i="4"/>
  <c r="P4" i="4"/>
  <c r="O4" i="4"/>
  <c r="Q4" i="4" s="1"/>
  <c r="M4" i="4"/>
  <c r="H4" i="4"/>
  <c r="C4" i="4"/>
  <c r="AG3" i="4"/>
  <c r="AF3" i="4"/>
  <c r="W3" i="4"/>
  <c r="X3" i="4" s="1"/>
  <c r="V3" i="4"/>
  <c r="U3" i="4"/>
  <c r="T3" i="4"/>
  <c r="O3" i="4"/>
  <c r="G3" i="4"/>
  <c r="F3" i="4"/>
  <c r="D3" i="4"/>
  <c r="A2" i="4"/>
  <c r="A1" i="4"/>
  <c r="AB31" i="3"/>
  <c r="AD31" i="3" s="1"/>
  <c r="J31" i="3" s="1"/>
  <c r="Y31" i="3"/>
  <c r="X31" i="3"/>
  <c r="P31" i="3"/>
  <c r="O31" i="3"/>
  <c r="M31" i="3"/>
  <c r="H31" i="3"/>
  <c r="C31" i="3"/>
  <c r="AB30" i="3"/>
  <c r="AD30" i="3" s="1"/>
  <c r="J30" i="3" s="1"/>
  <c r="Y30" i="3"/>
  <c r="X30" i="3"/>
  <c r="P30" i="3"/>
  <c r="O30" i="3"/>
  <c r="Q30" i="3" s="1"/>
  <c r="M30" i="3"/>
  <c r="H30" i="3"/>
  <c r="C30" i="3"/>
  <c r="AD29" i="3"/>
  <c r="J29" i="3" s="1"/>
  <c r="AB29" i="3"/>
  <c r="Y29" i="3"/>
  <c r="X29" i="3"/>
  <c r="P29" i="3"/>
  <c r="Q29" i="3" s="1"/>
  <c r="O29" i="3"/>
  <c r="M29" i="3"/>
  <c r="H29" i="3"/>
  <c r="C29" i="3"/>
  <c r="AB28" i="3"/>
  <c r="AD28" i="3" s="1"/>
  <c r="J28" i="3" s="1"/>
  <c r="Y28" i="3"/>
  <c r="X28" i="3"/>
  <c r="P28" i="3"/>
  <c r="O28" i="3"/>
  <c r="M28" i="3"/>
  <c r="H28" i="3"/>
  <c r="C28" i="3"/>
  <c r="AB27" i="3"/>
  <c r="AD27" i="3" s="1"/>
  <c r="J27" i="3" s="1"/>
  <c r="Y27" i="3"/>
  <c r="X27" i="3"/>
  <c r="P27" i="3"/>
  <c r="O27" i="3"/>
  <c r="M27" i="3"/>
  <c r="H27" i="3"/>
  <c r="C27" i="3"/>
  <c r="AD26" i="3"/>
  <c r="J26" i="3" s="1"/>
  <c r="AB26" i="3"/>
  <c r="Y26" i="3"/>
  <c r="X26" i="3"/>
  <c r="P26" i="3"/>
  <c r="O26" i="3"/>
  <c r="Q26" i="3" s="1"/>
  <c r="M26" i="3"/>
  <c r="H26" i="3"/>
  <c r="C26" i="3"/>
  <c r="AB25" i="3"/>
  <c r="AD25" i="3" s="1"/>
  <c r="J25" i="3" s="1"/>
  <c r="Y25" i="3"/>
  <c r="X25" i="3"/>
  <c r="P25" i="3"/>
  <c r="O25" i="3"/>
  <c r="Q25" i="3" s="1"/>
  <c r="M25" i="3"/>
  <c r="H25" i="3"/>
  <c r="C25" i="3"/>
  <c r="AB24" i="3"/>
  <c r="AD24" i="3" s="1"/>
  <c r="J24" i="3" s="1"/>
  <c r="Y24" i="3"/>
  <c r="X24" i="3"/>
  <c r="P24" i="3"/>
  <c r="O24" i="3"/>
  <c r="M24" i="3"/>
  <c r="H24" i="3"/>
  <c r="C24" i="3"/>
  <c r="AB23" i="3"/>
  <c r="AD23" i="3" s="1"/>
  <c r="J23" i="3" s="1"/>
  <c r="Y23" i="3"/>
  <c r="X23" i="3"/>
  <c r="P23" i="3"/>
  <c r="O23" i="3"/>
  <c r="M23" i="3"/>
  <c r="H23" i="3"/>
  <c r="C23" i="3"/>
  <c r="AB22" i="3"/>
  <c r="AD22" i="3" s="1"/>
  <c r="J22" i="3" s="1"/>
  <c r="Y22" i="3"/>
  <c r="X22" i="3"/>
  <c r="Q22" i="3"/>
  <c r="P22" i="3"/>
  <c r="O22" i="3"/>
  <c r="M22" i="3"/>
  <c r="H22" i="3"/>
  <c r="C22" i="3"/>
  <c r="AD21" i="3"/>
  <c r="J21" i="3" s="1"/>
  <c r="AB21" i="3"/>
  <c r="Y21" i="3"/>
  <c r="X21" i="3"/>
  <c r="P21" i="3"/>
  <c r="O21" i="3"/>
  <c r="M21" i="3"/>
  <c r="H21" i="3"/>
  <c r="C21" i="3"/>
  <c r="AB20" i="3"/>
  <c r="AD20" i="3" s="1"/>
  <c r="J20" i="3" s="1"/>
  <c r="Y20" i="3"/>
  <c r="X20" i="3"/>
  <c r="P20" i="3"/>
  <c r="O20" i="3"/>
  <c r="M20" i="3"/>
  <c r="H20" i="3"/>
  <c r="C20" i="3"/>
  <c r="AB19" i="3"/>
  <c r="AD19" i="3" s="1"/>
  <c r="J19" i="3" s="1"/>
  <c r="Y19" i="3"/>
  <c r="X19" i="3"/>
  <c r="P19" i="3"/>
  <c r="O19" i="3"/>
  <c r="M19" i="3"/>
  <c r="H19" i="3"/>
  <c r="C19" i="3"/>
  <c r="AD18" i="3"/>
  <c r="J18" i="3" s="1"/>
  <c r="AB18" i="3"/>
  <c r="Y18" i="3"/>
  <c r="X18" i="3"/>
  <c r="P18" i="3"/>
  <c r="O18" i="3"/>
  <c r="Q18" i="3" s="1"/>
  <c r="M18" i="3"/>
  <c r="H18" i="3"/>
  <c r="C18" i="3"/>
  <c r="AB17" i="3"/>
  <c r="AD17" i="3" s="1"/>
  <c r="J17" i="3" s="1"/>
  <c r="Y17" i="3"/>
  <c r="X17" i="3"/>
  <c r="P17" i="3"/>
  <c r="O17" i="3"/>
  <c r="Q17" i="3" s="1"/>
  <c r="M17" i="3"/>
  <c r="H17" i="3"/>
  <c r="C17" i="3"/>
  <c r="AB16" i="3"/>
  <c r="AD16" i="3" s="1"/>
  <c r="J16" i="3" s="1"/>
  <c r="Y16" i="3"/>
  <c r="X16" i="3"/>
  <c r="P16" i="3"/>
  <c r="O16" i="3"/>
  <c r="M16" i="3"/>
  <c r="H16" i="3"/>
  <c r="C16" i="3"/>
  <c r="AB15" i="3"/>
  <c r="AD15" i="3" s="1"/>
  <c r="J15" i="3" s="1"/>
  <c r="Y15" i="3"/>
  <c r="X15" i="3"/>
  <c r="P15" i="3"/>
  <c r="O15" i="3"/>
  <c r="M15" i="3"/>
  <c r="H15" i="3"/>
  <c r="C15" i="3"/>
  <c r="AB14" i="3"/>
  <c r="AD14" i="3" s="1"/>
  <c r="J14" i="3" s="1"/>
  <c r="Y14" i="3"/>
  <c r="X14" i="3"/>
  <c r="Q14" i="3"/>
  <c r="P14" i="3"/>
  <c r="O14" i="3"/>
  <c r="M14" i="3"/>
  <c r="H14" i="3"/>
  <c r="C14" i="3"/>
  <c r="AD13" i="3"/>
  <c r="J13" i="3" s="1"/>
  <c r="AB13" i="3"/>
  <c r="Y13" i="3"/>
  <c r="X13" i="3"/>
  <c r="P13" i="3"/>
  <c r="O13" i="3"/>
  <c r="M13" i="3"/>
  <c r="H13" i="3"/>
  <c r="C13" i="3"/>
  <c r="AB12" i="3"/>
  <c r="AD12" i="3" s="1"/>
  <c r="J12" i="3" s="1"/>
  <c r="Y12" i="3"/>
  <c r="X12" i="3"/>
  <c r="P12" i="3"/>
  <c r="O12" i="3"/>
  <c r="M12" i="3"/>
  <c r="H12" i="3"/>
  <c r="C12" i="3"/>
  <c r="AB11" i="3"/>
  <c r="AD11" i="3" s="1"/>
  <c r="J11" i="3" s="1"/>
  <c r="Y11" i="3"/>
  <c r="X11" i="3"/>
  <c r="P11" i="3"/>
  <c r="O11" i="3"/>
  <c r="M11" i="3"/>
  <c r="H11" i="3"/>
  <c r="C11" i="3"/>
  <c r="AD10" i="3"/>
  <c r="J10" i="3" s="1"/>
  <c r="AB10" i="3"/>
  <c r="Y10" i="3"/>
  <c r="X10" i="3"/>
  <c r="P10" i="3"/>
  <c r="O10" i="3"/>
  <c r="M10" i="3"/>
  <c r="H10" i="3"/>
  <c r="C10" i="3"/>
  <c r="AB9" i="3"/>
  <c r="AD9" i="3" s="1"/>
  <c r="J9" i="3" s="1"/>
  <c r="Y9" i="3"/>
  <c r="X9" i="3"/>
  <c r="P9" i="3"/>
  <c r="O9" i="3"/>
  <c r="Q9" i="3" s="1"/>
  <c r="M9" i="3"/>
  <c r="H9" i="3"/>
  <c r="C9" i="3"/>
  <c r="AB8" i="3"/>
  <c r="AD8" i="3" s="1"/>
  <c r="J8" i="3" s="1"/>
  <c r="Y8" i="3"/>
  <c r="X8" i="3"/>
  <c r="P8" i="3"/>
  <c r="O8" i="3"/>
  <c r="Q8" i="3" s="1"/>
  <c r="M8" i="3"/>
  <c r="H8" i="3"/>
  <c r="C8" i="3"/>
  <c r="AB7" i="3"/>
  <c r="AD7" i="3" s="1"/>
  <c r="J7" i="3" s="1"/>
  <c r="Y7" i="3"/>
  <c r="X7" i="3"/>
  <c r="P7" i="3"/>
  <c r="O7" i="3"/>
  <c r="Q7" i="3" s="1"/>
  <c r="M7" i="3"/>
  <c r="H7" i="3"/>
  <c r="C7" i="3"/>
  <c r="AB6" i="3"/>
  <c r="AD6" i="3" s="1"/>
  <c r="J6" i="3" s="1"/>
  <c r="Y6" i="3"/>
  <c r="X6" i="3"/>
  <c r="P6" i="3"/>
  <c r="Q6" i="3" s="1"/>
  <c r="O6" i="3"/>
  <c r="M6" i="3"/>
  <c r="H6" i="3"/>
  <c r="C6" i="3"/>
  <c r="AD5" i="3"/>
  <c r="J5" i="3" s="1"/>
  <c r="AB5" i="3"/>
  <c r="Y5" i="3"/>
  <c r="X5" i="3"/>
  <c r="P5" i="3"/>
  <c r="O5" i="3"/>
  <c r="M5" i="3"/>
  <c r="H5" i="3"/>
  <c r="C5" i="3"/>
  <c r="AD4" i="3"/>
  <c r="J4" i="3" s="1"/>
  <c r="AB4" i="3"/>
  <c r="Y4" i="3"/>
  <c r="X4" i="3"/>
  <c r="P4" i="3"/>
  <c r="O4" i="3"/>
  <c r="M4" i="3"/>
  <c r="H4" i="3"/>
  <c r="C4" i="3"/>
  <c r="AG3" i="3"/>
  <c r="AF3" i="3"/>
  <c r="W3" i="3"/>
  <c r="V3" i="3"/>
  <c r="U3" i="3"/>
  <c r="T3" i="3"/>
  <c r="O3" i="3"/>
  <c r="G3" i="3"/>
  <c r="F3" i="3"/>
  <c r="D3" i="3"/>
  <c r="A2" i="3"/>
  <c r="A1" i="3"/>
  <c r="AB31" i="2"/>
  <c r="AD31" i="2" s="1"/>
  <c r="J31" i="2" s="1"/>
  <c r="Y31" i="2"/>
  <c r="X31" i="2"/>
  <c r="P31" i="2"/>
  <c r="Q31" i="2" s="1"/>
  <c r="O31" i="2"/>
  <c r="M31" i="2"/>
  <c r="H31" i="2"/>
  <c r="C31" i="2"/>
  <c r="AD30" i="2"/>
  <c r="J30" i="2" s="1"/>
  <c r="AB30" i="2"/>
  <c r="Y30" i="2"/>
  <c r="X30" i="2"/>
  <c r="P30" i="2"/>
  <c r="O30" i="2"/>
  <c r="Q30" i="2" s="1"/>
  <c r="M30" i="2"/>
  <c r="H30" i="2"/>
  <c r="C30" i="2"/>
  <c r="AB29" i="2"/>
  <c r="AD29" i="2" s="1"/>
  <c r="J29" i="2" s="1"/>
  <c r="Y29" i="2"/>
  <c r="X29" i="2"/>
  <c r="P29" i="2"/>
  <c r="O29" i="2"/>
  <c r="Q29" i="2" s="1"/>
  <c r="M29" i="2"/>
  <c r="H29" i="2"/>
  <c r="C29" i="2"/>
  <c r="AB28" i="2"/>
  <c r="AD28" i="2" s="1"/>
  <c r="J28" i="2" s="1"/>
  <c r="Y28" i="2"/>
  <c r="X28" i="2"/>
  <c r="P28" i="2"/>
  <c r="O28" i="2"/>
  <c r="M28" i="2"/>
  <c r="H28" i="2"/>
  <c r="C28" i="2"/>
  <c r="AB27" i="2"/>
  <c r="AD27" i="2" s="1"/>
  <c r="J27" i="2" s="1"/>
  <c r="Y27" i="2"/>
  <c r="X27" i="2"/>
  <c r="Q27" i="2"/>
  <c r="P27" i="2"/>
  <c r="O27" i="2"/>
  <c r="M27" i="2"/>
  <c r="H27" i="2"/>
  <c r="C27" i="2"/>
  <c r="AB26" i="2"/>
  <c r="AD26" i="2" s="1"/>
  <c r="J26" i="2" s="1"/>
  <c r="Y26" i="2"/>
  <c r="X26" i="2"/>
  <c r="P26" i="2"/>
  <c r="O26" i="2"/>
  <c r="M26" i="2"/>
  <c r="H26" i="2"/>
  <c r="C26" i="2"/>
  <c r="AB25" i="2"/>
  <c r="AD25" i="2" s="1"/>
  <c r="J25" i="2" s="1"/>
  <c r="Y25" i="2"/>
  <c r="X25" i="2"/>
  <c r="P25" i="2"/>
  <c r="O25" i="2"/>
  <c r="M25" i="2"/>
  <c r="H25" i="2"/>
  <c r="C25" i="2"/>
  <c r="AB24" i="2"/>
  <c r="AD24" i="2" s="1"/>
  <c r="J24" i="2" s="1"/>
  <c r="Y24" i="2"/>
  <c r="X24" i="2"/>
  <c r="P24" i="2"/>
  <c r="O24" i="2"/>
  <c r="Q24" i="2" s="1"/>
  <c r="M24" i="2"/>
  <c r="H24" i="2"/>
  <c r="C24" i="2"/>
  <c r="AB23" i="2"/>
  <c r="AD23" i="2" s="1"/>
  <c r="J23" i="2" s="1"/>
  <c r="Y23" i="2"/>
  <c r="X23" i="2"/>
  <c r="P23" i="2"/>
  <c r="Q23" i="2" s="1"/>
  <c r="O23" i="2"/>
  <c r="M23" i="2"/>
  <c r="H23" i="2"/>
  <c r="C23" i="2"/>
  <c r="AD22" i="2"/>
  <c r="J22" i="2" s="1"/>
  <c r="AB22" i="2"/>
  <c r="Y22" i="2"/>
  <c r="X22" i="2"/>
  <c r="P22" i="2"/>
  <c r="O22" i="2"/>
  <c r="Q22" i="2" s="1"/>
  <c r="M22" i="2"/>
  <c r="H22" i="2"/>
  <c r="C22" i="2"/>
  <c r="AB21" i="2"/>
  <c r="AD21" i="2" s="1"/>
  <c r="J21" i="2" s="1"/>
  <c r="Y21" i="2"/>
  <c r="X21" i="2"/>
  <c r="P21" i="2"/>
  <c r="O21" i="2"/>
  <c r="Q21" i="2" s="1"/>
  <c r="M21" i="2"/>
  <c r="H21" i="2"/>
  <c r="C21" i="2"/>
  <c r="AD20" i="2"/>
  <c r="J20" i="2" s="1"/>
  <c r="AB20" i="2"/>
  <c r="Y20" i="2"/>
  <c r="X20" i="2"/>
  <c r="P20" i="2"/>
  <c r="O20" i="2"/>
  <c r="M20" i="2"/>
  <c r="H20" i="2"/>
  <c r="C20" i="2"/>
  <c r="AB19" i="2"/>
  <c r="AD19" i="2" s="1"/>
  <c r="J19" i="2" s="1"/>
  <c r="Y19" i="2"/>
  <c r="X19" i="2"/>
  <c r="Q19" i="2"/>
  <c r="P19" i="2"/>
  <c r="O19" i="2"/>
  <c r="M19" i="2"/>
  <c r="H19" i="2"/>
  <c r="C19" i="2"/>
  <c r="AB18" i="2"/>
  <c r="AD18" i="2" s="1"/>
  <c r="J18" i="2" s="1"/>
  <c r="Y18" i="2"/>
  <c r="X18" i="2"/>
  <c r="P18" i="2"/>
  <c r="O18" i="2"/>
  <c r="M18" i="2"/>
  <c r="H18" i="2"/>
  <c r="C18" i="2"/>
  <c r="AB17" i="2"/>
  <c r="AD17" i="2" s="1"/>
  <c r="J17" i="2" s="1"/>
  <c r="Y17" i="2"/>
  <c r="X17" i="2"/>
  <c r="P17" i="2"/>
  <c r="O17" i="2"/>
  <c r="M17" i="2"/>
  <c r="H17" i="2"/>
  <c r="C17" i="2"/>
  <c r="AB16" i="2"/>
  <c r="AD16" i="2" s="1"/>
  <c r="J16" i="2" s="1"/>
  <c r="Y16" i="2"/>
  <c r="X16" i="2"/>
  <c r="P16" i="2"/>
  <c r="O16" i="2"/>
  <c r="Q16" i="2" s="1"/>
  <c r="M16" i="2"/>
  <c r="H16" i="2"/>
  <c r="C16" i="2"/>
  <c r="AB15" i="2"/>
  <c r="AD15" i="2" s="1"/>
  <c r="J15" i="2" s="1"/>
  <c r="Y15" i="2"/>
  <c r="X15" i="2"/>
  <c r="P15" i="2"/>
  <c r="Q15" i="2" s="1"/>
  <c r="O15" i="2"/>
  <c r="M15" i="2"/>
  <c r="H15" i="2"/>
  <c r="C15" i="2"/>
  <c r="AD14" i="2"/>
  <c r="J14" i="2" s="1"/>
  <c r="AB14" i="2"/>
  <c r="Y14" i="2"/>
  <c r="X14" i="2"/>
  <c r="P14" i="2"/>
  <c r="O14" i="2"/>
  <c r="M14" i="2"/>
  <c r="H14" i="2"/>
  <c r="C14" i="2"/>
  <c r="AB13" i="2"/>
  <c r="AD13" i="2" s="1"/>
  <c r="J13" i="2" s="1"/>
  <c r="Y13" i="2"/>
  <c r="X13" i="2"/>
  <c r="P13" i="2"/>
  <c r="O13" i="2"/>
  <c r="M13" i="2"/>
  <c r="H13" i="2"/>
  <c r="C13" i="2"/>
  <c r="AD12" i="2"/>
  <c r="J12" i="2" s="1"/>
  <c r="AB12" i="2"/>
  <c r="Y12" i="2"/>
  <c r="X12" i="2"/>
  <c r="P12" i="2"/>
  <c r="O12" i="2"/>
  <c r="Q12" i="2" s="1"/>
  <c r="M12" i="2"/>
  <c r="H12" i="2"/>
  <c r="C12" i="2"/>
  <c r="AB11" i="2"/>
  <c r="AD11" i="2" s="1"/>
  <c r="J11" i="2" s="1"/>
  <c r="Y11" i="2"/>
  <c r="X11" i="2"/>
  <c r="P11" i="2"/>
  <c r="Q11" i="2" s="1"/>
  <c r="O11" i="2"/>
  <c r="M11" i="2"/>
  <c r="H11" i="2"/>
  <c r="C11" i="2"/>
  <c r="AB10" i="2"/>
  <c r="AD10" i="2" s="1"/>
  <c r="J10" i="2" s="1"/>
  <c r="Y10" i="2"/>
  <c r="X10" i="2"/>
  <c r="P10" i="2"/>
  <c r="O10" i="2"/>
  <c r="M10" i="2"/>
  <c r="H10" i="2"/>
  <c r="C10" i="2"/>
  <c r="AB9" i="2"/>
  <c r="AD9" i="2" s="1"/>
  <c r="J9" i="2" s="1"/>
  <c r="Y9" i="2"/>
  <c r="X9" i="2"/>
  <c r="P9" i="2"/>
  <c r="O9" i="2"/>
  <c r="M9" i="2"/>
  <c r="H9" i="2"/>
  <c r="C9" i="2"/>
  <c r="AB8" i="2"/>
  <c r="AD8" i="2" s="1"/>
  <c r="J8" i="2" s="1"/>
  <c r="Y8" i="2"/>
  <c r="X8" i="2"/>
  <c r="P8" i="2"/>
  <c r="O8" i="2"/>
  <c r="Q8" i="2" s="1"/>
  <c r="M8" i="2"/>
  <c r="H8" i="2"/>
  <c r="C8" i="2"/>
  <c r="AD7" i="2"/>
  <c r="J7" i="2" s="1"/>
  <c r="AB7" i="2"/>
  <c r="Y7" i="2"/>
  <c r="X7" i="2"/>
  <c r="P7" i="2"/>
  <c r="Q7" i="2" s="1"/>
  <c r="O7" i="2"/>
  <c r="M7" i="2"/>
  <c r="H7" i="2"/>
  <c r="C7" i="2"/>
  <c r="AB6" i="2"/>
  <c r="AD6" i="2" s="1"/>
  <c r="J6" i="2" s="1"/>
  <c r="Y6" i="2"/>
  <c r="X6" i="2"/>
  <c r="P6" i="2"/>
  <c r="O6" i="2"/>
  <c r="M6" i="2"/>
  <c r="H6" i="2"/>
  <c r="C6" i="2"/>
  <c r="AB5" i="2"/>
  <c r="AD5" i="2" s="1"/>
  <c r="J5" i="2" s="1"/>
  <c r="Y5" i="2"/>
  <c r="X5" i="2"/>
  <c r="P5" i="2"/>
  <c r="O5" i="2"/>
  <c r="M5" i="2"/>
  <c r="H5" i="2"/>
  <c r="C5" i="2"/>
  <c r="AD4" i="2"/>
  <c r="AB4" i="2"/>
  <c r="Y4" i="2"/>
  <c r="X4" i="2"/>
  <c r="P4" i="2"/>
  <c r="O4" i="2"/>
  <c r="Q4" i="2" s="1"/>
  <c r="M4" i="2"/>
  <c r="H4" i="2"/>
  <c r="C4" i="2"/>
  <c r="AG3" i="2"/>
  <c r="AF3" i="2"/>
  <c r="W3" i="2"/>
  <c r="V3" i="2"/>
  <c r="U3" i="2"/>
  <c r="T3" i="2"/>
  <c r="O3" i="2"/>
  <c r="G3" i="2"/>
  <c r="H3" i="2" s="1"/>
  <c r="F3" i="2"/>
  <c r="D3" i="2"/>
  <c r="A2" i="2"/>
  <c r="A1" i="2"/>
  <c r="AB31" i="1"/>
  <c r="AD31" i="1" s="1"/>
  <c r="J31" i="1" s="1"/>
  <c r="Y31" i="1"/>
  <c r="X31" i="1"/>
  <c r="P31" i="1"/>
  <c r="O31" i="1"/>
  <c r="M31" i="1"/>
  <c r="H31" i="1"/>
  <c r="C31" i="1"/>
  <c r="AB30" i="1"/>
  <c r="AD30" i="1" s="1"/>
  <c r="J30" i="1" s="1"/>
  <c r="Y30" i="1"/>
  <c r="X30" i="1"/>
  <c r="P30" i="1"/>
  <c r="O30" i="1"/>
  <c r="Q30" i="1" s="1"/>
  <c r="M30" i="1"/>
  <c r="H30" i="1"/>
  <c r="C30" i="1"/>
  <c r="AB29" i="1"/>
  <c r="AD29" i="1" s="1"/>
  <c r="J29" i="1" s="1"/>
  <c r="Y29" i="1"/>
  <c r="X29" i="1"/>
  <c r="P29" i="1"/>
  <c r="O29" i="1"/>
  <c r="Q29" i="1" s="1"/>
  <c r="M29" i="1"/>
  <c r="H29" i="1"/>
  <c r="C29" i="1"/>
  <c r="AD28" i="1"/>
  <c r="J28" i="1" s="1"/>
  <c r="AB28" i="1"/>
  <c r="Y28" i="1"/>
  <c r="X28" i="1"/>
  <c r="P28" i="1"/>
  <c r="O28" i="1"/>
  <c r="Q28" i="1" s="1"/>
  <c r="M28" i="1"/>
  <c r="H28" i="1"/>
  <c r="C28" i="1"/>
  <c r="AB27" i="1"/>
  <c r="AD27" i="1" s="1"/>
  <c r="J27" i="1" s="1"/>
  <c r="Y27" i="1"/>
  <c r="X27" i="1"/>
  <c r="P27" i="1"/>
  <c r="O27" i="1"/>
  <c r="Q27" i="1" s="1"/>
  <c r="M27" i="1"/>
  <c r="H27" i="1"/>
  <c r="C27" i="1"/>
  <c r="AB26" i="1"/>
  <c r="AD26" i="1" s="1"/>
  <c r="J26" i="1" s="1"/>
  <c r="Y26" i="1"/>
  <c r="X26" i="1"/>
  <c r="P26" i="1"/>
  <c r="O26" i="1"/>
  <c r="Q26" i="1" s="1"/>
  <c r="M26" i="1"/>
  <c r="H26" i="1"/>
  <c r="C26" i="1"/>
  <c r="AB25" i="1"/>
  <c r="AD25" i="1" s="1"/>
  <c r="J25" i="1" s="1"/>
  <c r="Y25" i="1"/>
  <c r="X25" i="1"/>
  <c r="P25" i="1"/>
  <c r="O25" i="1"/>
  <c r="M25" i="1"/>
  <c r="H25" i="1"/>
  <c r="C25" i="1"/>
  <c r="AD24" i="1"/>
  <c r="J24" i="1" s="1"/>
  <c r="AB24" i="1"/>
  <c r="Y24" i="1"/>
  <c r="X24" i="1"/>
  <c r="P24" i="1"/>
  <c r="O24" i="1"/>
  <c r="Q24" i="1" s="1"/>
  <c r="M24" i="1"/>
  <c r="H24" i="1"/>
  <c r="C24" i="1"/>
  <c r="AB23" i="1"/>
  <c r="AD23" i="1" s="1"/>
  <c r="J23" i="1" s="1"/>
  <c r="Y23" i="1"/>
  <c r="X23" i="1"/>
  <c r="P23" i="1"/>
  <c r="O23" i="1"/>
  <c r="Q23" i="1" s="1"/>
  <c r="M23" i="1"/>
  <c r="H23" i="1"/>
  <c r="C23" i="1"/>
  <c r="AB22" i="1"/>
  <c r="AD22" i="1" s="1"/>
  <c r="J22" i="1" s="1"/>
  <c r="Y22" i="1"/>
  <c r="X22" i="1"/>
  <c r="P22" i="1"/>
  <c r="O22" i="1"/>
  <c r="M22" i="1"/>
  <c r="H22" i="1"/>
  <c r="C22" i="1"/>
  <c r="AB21" i="1"/>
  <c r="AD21" i="1" s="1"/>
  <c r="J21" i="1" s="1"/>
  <c r="Y21" i="1"/>
  <c r="X21" i="1"/>
  <c r="Q21" i="1"/>
  <c r="P21" i="1"/>
  <c r="O21" i="1"/>
  <c r="M21" i="1"/>
  <c r="H21" i="1"/>
  <c r="C21" i="1"/>
  <c r="AB20" i="1"/>
  <c r="AD20" i="1" s="1"/>
  <c r="J20" i="1" s="1"/>
  <c r="Y20" i="1"/>
  <c r="X20" i="1"/>
  <c r="P20" i="1"/>
  <c r="O20" i="1"/>
  <c r="Q20" i="1" s="1"/>
  <c r="M20" i="1"/>
  <c r="H20" i="1"/>
  <c r="C20" i="1"/>
  <c r="AB19" i="1"/>
  <c r="AD19" i="1" s="1"/>
  <c r="J19" i="1" s="1"/>
  <c r="Y19" i="1"/>
  <c r="X19" i="1"/>
  <c r="P19" i="1"/>
  <c r="O19" i="1"/>
  <c r="Q19" i="1" s="1"/>
  <c r="M19" i="1"/>
  <c r="H19" i="1"/>
  <c r="C19" i="1"/>
  <c r="AB18" i="1"/>
  <c r="AD18" i="1" s="1"/>
  <c r="J18" i="1" s="1"/>
  <c r="Y18" i="1"/>
  <c r="X18" i="1"/>
  <c r="P18" i="1"/>
  <c r="O18" i="1"/>
  <c r="Q18" i="1" s="1"/>
  <c r="M18" i="1"/>
  <c r="H18" i="1"/>
  <c r="C18" i="1"/>
  <c r="AD17" i="1"/>
  <c r="J17" i="1" s="1"/>
  <c r="AB17" i="1"/>
  <c r="Y17" i="1"/>
  <c r="X17" i="1"/>
  <c r="P17" i="1"/>
  <c r="O17" i="1"/>
  <c r="M17" i="1"/>
  <c r="H17" i="1"/>
  <c r="C17" i="1"/>
  <c r="AD16" i="1"/>
  <c r="J16" i="1" s="1"/>
  <c r="AB16" i="1"/>
  <c r="Y16" i="1"/>
  <c r="X16" i="1"/>
  <c r="P16" i="1"/>
  <c r="O16" i="1"/>
  <c r="M16" i="1"/>
  <c r="H16" i="1"/>
  <c r="C16" i="1"/>
  <c r="AB15" i="1"/>
  <c r="AD15" i="1" s="1"/>
  <c r="J15" i="1" s="1"/>
  <c r="Y15" i="1"/>
  <c r="X15" i="1"/>
  <c r="P15" i="1"/>
  <c r="O15" i="1"/>
  <c r="M15" i="1"/>
  <c r="H15" i="1"/>
  <c r="C15" i="1"/>
  <c r="AB14" i="1"/>
  <c r="AD14" i="1" s="1"/>
  <c r="J14" i="1" s="1"/>
  <c r="Y14" i="1"/>
  <c r="X14" i="1"/>
  <c r="P14" i="1"/>
  <c r="O14" i="1"/>
  <c r="Q14" i="1" s="1"/>
  <c r="M14" i="1"/>
  <c r="H14" i="1"/>
  <c r="C14" i="1"/>
  <c r="AB13" i="1"/>
  <c r="AD13" i="1" s="1"/>
  <c r="J13" i="1" s="1"/>
  <c r="Y13" i="1"/>
  <c r="X13" i="1"/>
  <c r="P13" i="1"/>
  <c r="O13" i="1"/>
  <c r="Q13" i="1" s="1"/>
  <c r="M13" i="1"/>
  <c r="H13" i="1"/>
  <c r="C13" i="1"/>
  <c r="AB12" i="1"/>
  <c r="AD12" i="1" s="1"/>
  <c r="J12" i="1" s="1"/>
  <c r="Y12" i="1"/>
  <c r="X12" i="1"/>
  <c r="P12" i="1"/>
  <c r="O12" i="1"/>
  <c r="Q12" i="1" s="1"/>
  <c r="M12" i="1"/>
  <c r="H12" i="1"/>
  <c r="C12" i="1"/>
  <c r="AB11" i="1"/>
  <c r="AD11" i="1" s="1"/>
  <c r="J11" i="1" s="1"/>
  <c r="Y11" i="1"/>
  <c r="X11" i="1"/>
  <c r="P11" i="1"/>
  <c r="O11" i="1"/>
  <c r="Q11" i="1" s="1"/>
  <c r="M11" i="1"/>
  <c r="H11" i="1"/>
  <c r="C11" i="1"/>
  <c r="AB10" i="1"/>
  <c r="AD10" i="1" s="1"/>
  <c r="J10" i="1" s="1"/>
  <c r="Y10" i="1"/>
  <c r="X10" i="1"/>
  <c r="P10" i="1"/>
  <c r="O10" i="1"/>
  <c r="Q10" i="1" s="1"/>
  <c r="M10" i="1"/>
  <c r="H10" i="1"/>
  <c r="C10" i="1"/>
  <c r="AD9" i="1"/>
  <c r="J9" i="1" s="1"/>
  <c r="AB9" i="1"/>
  <c r="Y9" i="1"/>
  <c r="X9" i="1"/>
  <c r="P9" i="1"/>
  <c r="Q9" i="1" s="1"/>
  <c r="O9" i="1"/>
  <c r="M9" i="1"/>
  <c r="H9" i="1"/>
  <c r="C9" i="1"/>
  <c r="AB8" i="1"/>
  <c r="AD8" i="1" s="1"/>
  <c r="J8" i="1" s="1"/>
  <c r="Y8" i="1"/>
  <c r="X8" i="1"/>
  <c r="P8" i="1"/>
  <c r="O8" i="1"/>
  <c r="Q8" i="1" s="1"/>
  <c r="M8" i="1"/>
  <c r="H8" i="1"/>
  <c r="C8" i="1"/>
  <c r="AB7" i="1"/>
  <c r="AD7" i="1" s="1"/>
  <c r="J7" i="1" s="1"/>
  <c r="Y7" i="1"/>
  <c r="X7" i="1"/>
  <c r="P7" i="1"/>
  <c r="O7" i="1"/>
  <c r="M7" i="1"/>
  <c r="H7" i="1"/>
  <c r="C7" i="1"/>
  <c r="AD6" i="1"/>
  <c r="J6" i="1" s="1"/>
  <c r="AB6" i="1"/>
  <c r="Y6" i="1"/>
  <c r="X6" i="1"/>
  <c r="P6" i="1"/>
  <c r="O6" i="1"/>
  <c r="Q6" i="1" s="1"/>
  <c r="M6" i="1"/>
  <c r="H6" i="1"/>
  <c r="C6" i="1"/>
  <c r="AB5" i="1"/>
  <c r="AD5" i="1" s="1"/>
  <c r="J5" i="1" s="1"/>
  <c r="Y5" i="1"/>
  <c r="X5" i="1"/>
  <c r="P5" i="1"/>
  <c r="O5" i="1"/>
  <c r="Q5" i="1" s="1"/>
  <c r="M5" i="1"/>
  <c r="H5" i="1"/>
  <c r="C5" i="1"/>
  <c r="AB4" i="1"/>
  <c r="AD4" i="1" s="1"/>
  <c r="Y4" i="1"/>
  <c r="X4" i="1"/>
  <c r="P4" i="1"/>
  <c r="O4" i="1"/>
  <c r="M4" i="1"/>
  <c r="H4" i="1"/>
  <c r="C4" i="1"/>
  <c r="AF3" i="1"/>
  <c r="V3" i="1"/>
  <c r="U3" i="1"/>
  <c r="T3" i="1"/>
  <c r="O3" i="1"/>
  <c r="G3" i="1"/>
  <c r="F3" i="1"/>
  <c r="A2" i="1"/>
  <c r="A1" i="1"/>
  <c r="I32" i="73" l="1"/>
  <c r="K32" i="73"/>
  <c r="I32" i="45"/>
  <c r="K32" i="45"/>
  <c r="K32" i="62"/>
  <c r="I32" i="62"/>
  <c r="K32" i="72"/>
  <c r="I32" i="72"/>
  <c r="K32" i="58"/>
  <c r="I32" i="58"/>
  <c r="Q32" i="75"/>
  <c r="O32" i="60"/>
  <c r="M32" i="60"/>
  <c r="AD32" i="60"/>
  <c r="K32" i="54"/>
  <c r="I32" i="54"/>
  <c r="X32" i="53"/>
  <c r="O32" i="53"/>
  <c r="M32" i="53"/>
  <c r="C32" i="53"/>
  <c r="J32" i="53"/>
  <c r="AD32" i="53"/>
  <c r="Y32" i="50"/>
  <c r="X32" i="50"/>
  <c r="O32" i="46"/>
  <c r="M32" i="46"/>
  <c r="X32" i="46"/>
  <c r="AD32" i="46"/>
  <c r="J32" i="46"/>
  <c r="Q32" i="1"/>
  <c r="O32" i="69"/>
  <c r="M32" i="69"/>
  <c r="H3" i="49"/>
  <c r="H3" i="63"/>
  <c r="X3" i="71"/>
  <c r="O32" i="1"/>
  <c r="X32" i="1"/>
  <c r="M32" i="75"/>
  <c r="D3" i="75"/>
  <c r="O32" i="75"/>
  <c r="O32" i="70"/>
  <c r="M32" i="70"/>
  <c r="C32" i="64"/>
  <c r="J32" i="64"/>
  <c r="K32" i="44"/>
  <c r="I32" i="44"/>
  <c r="C32" i="40"/>
  <c r="J32" i="40"/>
  <c r="H32" i="40"/>
  <c r="X3" i="2"/>
  <c r="X3" i="3"/>
  <c r="X3" i="10"/>
  <c r="H3" i="43"/>
  <c r="X3" i="67"/>
  <c r="H3" i="70"/>
  <c r="C32" i="1"/>
  <c r="X32" i="75"/>
  <c r="K32" i="74"/>
  <c r="M32" i="71"/>
  <c r="D3" i="71"/>
  <c r="O32" i="71"/>
  <c r="Q32" i="71" s="1"/>
  <c r="C32" i="69"/>
  <c r="H32" i="67"/>
  <c r="C32" i="60"/>
  <c r="J32" i="60"/>
  <c r="M32" i="47"/>
  <c r="AD32" i="47"/>
  <c r="H3" i="32"/>
  <c r="X3" i="35"/>
  <c r="H3" i="47"/>
  <c r="X3" i="54"/>
  <c r="F3" i="67"/>
  <c r="Y32" i="1"/>
  <c r="C32" i="75"/>
  <c r="Q32" i="73"/>
  <c r="O32" i="72"/>
  <c r="Q32" i="72" s="1"/>
  <c r="M32" i="72"/>
  <c r="C32" i="70"/>
  <c r="H32" i="68"/>
  <c r="J32" i="67"/>
  <c r="X32" i="65"/>
  <c r="O32" i="65"/>
  <c r="Q32" i="65" s="1"/>
  <c r="D3" i="65"/>
  <c r="M32" i="65"/>
  <c r="H32" i="64"/>
  <c r="X32" i="60"/>
  <c r="Q32" i="55"/>
  <c r="C32" i="39"/>
  <c r="J32" i="39"/>
  <c r="X3" i="75"/>
  <c r="Q32" i="70"/>
  <c r="H3" i="10"/>
  <c r="H3" i="13"/>
  <c r="X3" i="14"/>
  <c r="H3" i="21"/>
  <c r="H32" i="1"/>
  <c r="O32" i="74"/>
  <c r="M32" i="74"/>
  <c r="Q32" i="74"/>
  <c r="X32" i="74"/>
  <c r="O32" i="73"/>
  <c r="M32" i="73"/>
  <c r="C32" i="71"/>
  <c r="H32" i="69"/>
  <c r="J32" i="68"/>
  <c r="X32" i="61"/>
  <c r="O32" i="61"/>
  <c r="Q32" i="61" s="1"/>
  <c r="M32" i="61"/>
  <c r="C32" i="61"/>
  <c r="AD32" i="61"/>
  <c r="J32" i="61" s="1"/>
  <c r="Q32" i="57"/>
  <c r="C32" i="56"/>
  <c r="J32" i="56"/>
  <c r="Q32" i="48"/>
  <c r="J32" i="42"/>
  <c r="K32" i="34"/>
  <c r="I32" i="34"/>
  <c r="D3" i="1"/>
  <c r="X3" i="18"/>
  <c r="H3" i="26"/>
  <c r="H3" i="27"/>
  <c r="H3" i="51"/>
  <c r="H3" i="60"/>
  <c r="J32" i="1"/>
  <c r="C32" i="72"/>
  <c r="F3" i="72"/>
  <c r="AD32" i="70"/>
  <c r="J32" i="70" s="1"/>
  <c r="J32" i="69"/>
  <c r="J3" i="69" s="1"/>
  <c r="O32" i="66"/>
  <c r="Q32" i="66" s="1"/>
  <c r="M32" i="66"/>
  <c r="H32" i="65"/>
  <c r="C32" i="65"/>
  <c r="Q32" i="60"/>
  <c r="C32" i="59"/>
  <c r="J32" i="59"/>
  <c r="J3" i="59" s="1"/>
  <c r="I32" i="49"/>
  <c r="H3" i="4"/>
  <c r="H3" i="5"/>
  <c r="X3" i="7"/>
  <c r="H3" i="24"/>
  <c r="H3" i="33"/>
  <c r="X3" i="63"/>
  <c r="D3" i="69"/>
  <c r="C32" i="73"/>
  <c r="Y32" i="72"/>
  <c r="H32" i="71"/>
  <c r="AD32" i="71"/>
  <c r="Q32" i="68"/>
  <c r="M32" i="67"/>
  <c r="O32" i="67"/>
  <c r="Q32" i="67" s="1"/>
  <c r="X32" i="57"/>
  <c r="O32" i="57"/>
  <c r="M32" i="57"/>
  <c r="C32" i="57"/>
  <c r="AD32" i="57"/>
  <c r="J32" i="57" s="1"/>
  <c r="Q32" i="53"/>
  <c r="C32" i="52"/>
  <c r="J32" i="52"/>
  <c r="C32" i="50"/>
  <c r="J32" i="50"/>
  <c r="J3" i="50" s="1"/>
  <c r="H32" i="50"/>
  <c r="Q32" i="46"/>
  <c r="K32" i="43"/>
  <c r="I32" i="43"/>
  <c r="C32" i="38"/>
  <c r="H32" i="38"/>
  <c r="H3" i="8"/>
  <c r="X3" i="15"/>
  <c r="H3" i="19"/>
  <c r="X3" i="41"/>
  <c r="X3" i="56"/>
  <c r="J32" i="75"/>
  <c r="H32" i="72"/>
  <c r="J32" i="71"/>
  <c r="Q32" i="69"/>
  <c r="X32" i="69"/>
  <c r="O32" i="68"/>
  <c r="M32" i="68"/>
  <c r="C32" i="66"/>
  <c r="AD32" i="66"/>
  <c r="J32" i="66" s="1"/>
  <c r="J32" i="65"/>
  <c r="D3" i="64"/>
  <c r="O32" i="64"/>
  <c r="Q32" i="64" s="1"/>
  <c r="M32" i="64"/>
  <c r="C32" i="63"/>
  <c r="J32" i="63"/>
  <c r="H32" i="59"/>
  <c r="Q32" i="56"/>
  <c r="I32" i="48"/>
  <c r="K32" i="48"/>
  <c r="C32" i="41"/>
  <c r="J32" i="41"/>
  <c r="J3" i="41" s="1"/>
  <c r="H32" i="41"/>
  <c r="M32" i="50"/>
  <c r="O32" i="41"/>
  <c r="M32" i="41"/>
  <c r="Q32" i="41"/>
  <c r="X32" i="41"/>
  <c r="Q32" i="40"/>
  <c r="X32" i="40"/>
  <c r="O32" i="39"/>
  <c r="X32" i="39"/>
  <c r="O32" i="38"/>
  <c r="Q32" i="38" s="1"/>
  <c r="M32" i="38"/>
  <c r="Q32" i="33"/>
  <c r="C32" i="32"/>
  <c r="H32" i="32"/>
  <c r="C32" i="27"/>
  <c r="J32" i="27"/>
  <c r="X32" i="24"/>
  <c r="O32" i="24"/>
  <c r="O32" i="59"/>
  <c r="Q32" i="59" s="1"/>
  <c r="M32" i="56"/>
  <c r="O32" i="55"/>
  <c r="M32" i="52"/>
  <c r="M32" i="48"/>
  <c r="Q32" i="47"/>
  <c r="H32" i="43"/>
  <c r="X32" i="38"/>
  <c r="C32" i="37"/>
  <c r="Q32" i="37"/>
  <c r="X32" i="33"/>
  <c r="O32" i="33"/>
  <c r="M32" i="33"/>
  <c r="Q32" i="28"/>
  <c r="Y32" i="27"/>
  <c r="H32" i="27"/>
  <c r="K32" i="25"/>
  <c r="K32" i="17"/>
  <c r="X32" i="37"/>
  <c r="O32" i="37"/>
  <c r="M32" i="37"/>
  <c r="C32" i="36"/>
  <c r="J32" i="36"/>
  <c r="Y32" i="35"/>
  <c r="C32" i="24"/>
  <c r="J32" i="21"/>
  <c r="I32" i="18"/>
  <c r="K32" i="15"/>
  <c r="I32" i="15"/>
  <c r="K32" i="6"/>
  <c r="I32" i="6"/>
  <c r="J32" i="51"/>
  <c r="C32" i="31"/>
  <c r="J32" i="31"/>
  <c r="X32" i="28"/>
  <c r="O32" i="28"/>
  <c r="Q32" i="27"/>
  <c r="J32" i="16"/>
  <c r="AD32" i="16"/>
  <c r="Y32" i="15"/>
  <c r="H32" i="15"/>
  <c r="H32" i="60"/>
  <c r="H32" i="56"/>
  <c r="J32" i="55"/>
  <c r="H32" i="52"/>
  <c r="C32" i="47"/>
  <c r="C32" i="46"/>
  <c r="H32" i="39"/>
  <c r="H32" i="36"/>
  <c r="J32" i="35"/>
  <c r="Y32" i="31"/>
  <c r="H32" i="31"/>
  <c r="K32" i="29"/>
  <c r="J32" i="9"/>
  <c r="Q32" i="8"/>
  <c r="J32" i="5"/>
  <c r="K32" i="2"/>
  <c r="I32" i="2"/>
  <c r="H3" i="67"/>
  <c r="M32" i="58"/>
  <c r="M32" i="54"/>
  <c r="O32" i="49"/>
  <c r="Q32" i="49" s="1"/>
  <c r="M32" i="49"/>
  <c r="Y32" i="47"/>
  <c r="O32" i="45"/>
  <c r="M32" i="45"/>
  <c r="Q32" i="45"/>
  <c r="X32" i="45"/>
  <c r="Q32" i="44"/>
  <c r="X32" i="44"/>
  <c r="M32" i="43"/>
  <c r="O32" i="43"/>
  <c r="Q32" i="43" s="1"/>
  <c r="O32" i="42"/>
  <c r="Q32" i="42" s="1"/>
  <c r="M32" i="42"/>
  <c r="AD32" i="38"/>
  <c r="J32" i="38" s="1"/>
  <c r="J32" i="33"/>
  <c r="J3" i="33" s="1"/>
  <c r="AD32" i="32"/>
  <c r="J32" i="32" s="1"/>
  <c r="J32" i="30"/>
  <c r="C32" i="28"/>
  <c r="M32" i="24"/>
  <c r="C32" i="23"/>
  <c r="J32" i="23"/>
  <c r="AD32" i="20"/>
  <c r="J32" i="19"/>
  <c r="Y32" i="19"/>
  <c r="H32" i="19"/>
  <c r="Q32" i="12"/>
  <c r="J32" i="37"/>
  <c r="M32" i="36"/>
  <c r="Q32" i="35"/>
  <c r="X32" i="32"/>
  <c r="O32" i="32"/>
  <c r="Q32" i="32" s="1"/>
  <c r="Q32" i="24"/>
  <c r="Y32" i="23"/>
  <c r="H32" i="23"/>
  <c r="Q32" i="15"/>
  <c r="K32" i="12"/>
  <c r="I32" i="12"/>
  <c r="H3" i="71"/>
  <c r="Q32" i="51"/>
  <c r="J32" i="47"/>
  <c r="M32" i="40"/>
  <c r="Q32" i="39"/>
  <c r="Q32" i="36"/>
  <c r="X32" i="36"/>
  <c r="O32" i="34"/>
  <c r="Q32" i="34" s="1"/>
  <c r="M32" i="34"/>
  <c r="AD32" i="24"/>
  <c r="J32" i="20"/>
  <c r="K32" i="13"/>
  <c r="J32" i="22"/>
  <c r="J32" i="14"/>
  <c r="H32" i="11"/>
  <c r="J32" i="10"/>
  <c r="H32" i="7"/>
  <c r="H32" i="3"/>
  <c r="M32" i="29"/>
  <c r="M32" i="25"/>
  <c r="O32" i="16"/>
  <c r="Q32" i="16" s="1"/>
  <c r="M32" i="13"/>
  <c r="O32" i="12"/>
  <c r="M32" i="9"/>
  <c r="O32" i="8"/>
  <c r="M32" i="5"/>
  <c r="O32" i="4"/>
  <c r="Q32" i="4" s="1"/>
  <c r="H32" i="28"/>
  <c r="H32" i="24"/>
  <c r="X32" i="16"/>
  <c r="X32" i="12"/>
  <c r="J32" i="11"/>
  <c r="H32" i="8"/>
  <c r="J32" i="7"/>
  <c r="J3" i="7" s="1"/>
  <c r="H32" i="4"/>
  <c r="J32" i="3"/>
  <c r="M32" i="30"/>
  <c r="O32" i="29"/>
  <c r="Q32" i="29" s="1"/>
  <c r="M32" i="26"/>
  <c r="O32" i="25"/>
  <c r="Q32" i="25" s="1"/>
  <c r="M32" i="22"/>
  <c r="M32" i="14"/>
  <c r="O32" i="13"/>
  <c r="Q32" i="13" s="1"/>
  <c r="M32" i="10"/>
  <c r="O32" i="9"/>
  <c r="Q32" i="9" s="1"/>
  <c r="M32" i="6"/>
  <c r="O32" i="5"/>
  <c r="Q32" i="5" s="1"/>
  <c r="M32" i="2"/>
  <c r="J32" i="28"/>
  <c r="J32" i="24"/>
  <c r="J3" i="24" s="1"/>
  <c r="H32" i="21"/>
  <c r="H32" i="17"/>
  <c r="X32" i="9"/>
  <c r="J32" i="8"/>
  <c r="X32" i="5"/>
  <c r="J32" i="4"/>
  <c r="O32" i="14"/>
  <c r="Q32" i="14" s="1"/>
  <c r="M32" i="11"/>
  <c r="O32" i="10"/>
  <c r="Q32" i="10" s="1"/>
  <c r="M32" i="7"/>
  <c r="I8" i="7"/>
  <c r="K8" i="7"/>
  <c r="I7" i="9"/>
  <c r="K7" i="9"/>
  <c r="I19" i="7"/>
  <c r="K19" i="7"/>
  <c r="K17" i="7"/>
  <c r="I17" i="7"/>
  <c r="K5" i="11"/>
  <c r="I5" i="11"/>
  <c r="I19" i="66"/>
  <c r="K19" i="66"/>
  <c r="Q5" i="2"/>
  <c r="Q6" i="2"/>
  <c r="Q17" i="2"/>
  <c r="Q18" i="2"/>
  <c r="Q13" i="3"/>
  <c r="Q27" i="3"/>
  <c r="Q28" i="3"/>
  <c r="Q13" i="4"/>
  <c r="Q24" i="4"/>
  <c r="Q17" i="5"/>
  <c r="Q9" i="6"/>
  <c r="Q20" i="6"/>
  <c r="Q9" i="7"/>
  <c r="Q17" i="7"/>
  <c r="Q7" i="8"/>
  <c r="Q8" i="8"/>
  <c r="Q12" i="8"/>
  <c r="K17" i="9"/>
  <c r="I17" i="9"/>
  <c r="I15" i="10"/>
  <c r="I29" i="11"/>
  <c r="Q21" i="12"/>
  <c r="Q28" i="12"/>
  <c r="Q14" i="13"/>
  <c r="I24" i="19"/>
  <c r="K24" i="19"/>
  <c r="I20" i="21"/>
  <c r="K20" i="21"/>
  <c r="K21" i="21"/>
  <c r="I21" i="21"/>
  <c r="K6" i="31"/>
  <c r="I6" i="31"/>
  <c r="I26" i="32"/>
  <c r="K26" i="32"/>
  <c r="K9" i="34"/>
  <c r="I9" i="34"/>
  <c r="I7" i="13"/>
  <c r="K7" i="13"/>
  <c r="K17" i="13"/>
  <c r="I17" i="13"/>
  <c r="I14" i="36"/>
  <c r="K14" i="36"/>
  <c r="Q4" i="1"/>
  <c r="Q15" i="1"/>
  <c r="Q16" i="1"/>
  <c r="Q25" i="1"/>
  <c r="Q20" i="2"/>
  <c r="Q4" i="3"/>
  <c r="Q15" i="3"/>
  <c r="Q16" i="3"/>
  <c r="Q25" i="4"/>
  <c r="Q26" i="4"/>
  <c r="Q19" i="5"/>
  <c r="Q30" i="5"/>
  <c r="Q21" i="6"/>
  <c r="Q22" i="6"/>
  <c r="Q4" i="7"/>
  <c r="Q25" i="7"/>
  <c r="K21" i="11"/>
  <c r="I21" i="11"/>
  <c r="I25" i="12"/>
  <c r="K25" i="12"/>
  <c r="I21" i="15"/>
  <c r="K21" i="15"/>
  <c r="J3" i="16"/>
  <c r="I18" i="17"/>
  <c r="K18" i="17"/>
  <c r="K25" i="18"/>
  <c r="Q29" i="18"/>
  <c r="K15" i="23"/>
  <c r="I15" i="23"/>
  <c r="I16" i="23"/>
  <c r="K16" i="23"/>
  <c r="I25" i="27"/>
  <c r="K25" i="27"/>
  <c r="K23" i="19"/>
  <c r="I23" i="19"/>
  <c r="K13" i="36"/>
  <c r="I13" i="36"/>
  <c r="K19" i="11"/>
  <c r="K24" i="12"/>
  <c r="X3" i="13"/>
  <c r="I9" i="13"/>
  <c r="I9" i="14"/>
  <c r="K9" i="14"/>
  <c r="I27" i="14"/>
  <c r="K27" i="14"/>
  <c r="K23" i="15"/>
  <c r="I23" i="15"/>
  <c r="K30" i="15"/>
  <c r="I21" i="16"/>
  <c r="K21" i="16"/>
  <c r="K23" i="16"/>
  <c r="I23" i="16"/>
  <c r="K21" i="17"/>
  <c r="I21" i="17"/>
  <c r="K13" i="26"/>
  <c r="I13" i="26"/>
  <c r="K29" i="20"/>
  <c r="I29" i="20"/>
  <c r="I29" i="64"/>
  <c r="K29" i="64"/>
  <c r="X3" i="1"/>
  <c r="Q7" i="1"/>
  <c r="Q17" i="1"/>
  <c r="Q9" i="2"/>
  <c r="Q10" i="2"/>
  <c r="Q5" i="3"/>
  <c r="Q19" i="3"/>
  <c r="Q20" i="3"/>
  <c r="Q31" i="3"/>
  <c r="Q5" i="4"/>
  <c r="Q6" i="4"/>
  <c r="Q17" i="4"/>
  <c r="Q18" i="4"/>
  <c r="Q27" i="4"/>
  <c r="Q11" i="5"/>
  <c r="Q22" i="5"/>
  <c r="Q13" i="6"/>
  <c r="Q14" i="6"/>
  <c r="Q23" i="6"/>
  <c r="Q5" i="7"/>
  <c r="X3" i="8"/>
  <c r="I18" i="12"/>
  <c r="Q15" i="14"/>
  <c r="Q19" i="15"/>
  <c r="Q29" i="15"/>
  <c r="I12" i="16"/>
  <c r="K12" i="16"/>
  <c r="Q25" i="18"/>
  <c r="I4" i="21"/>
  <c r="K4" i="21"/>
  <c r="K5" i="26"/>
  <c r="I5" i="26"/>
  <c r="K7" i="8"/>
  <c r="I7" i="8"/>
  <c r="K24" i="9"/>
  <c r="I24" i="9"/>
  <c r="K7" i="10"/>
  <c r="K23" i="10"/>
  <c r="K13" i="11"/>
  <c r="I13" i="11"/>
  <c r="I27" i="11"/>
  <c r="K27" i="11"/>
  <c r="K24" i="13"/>
  <c r="I24" i="13"/>
  <c r="K15" i="16"/>
  <c r="I15" i="16"/>
  <c r="K31" i="16"/>
  <c r="I31" i="16"/>
  <c r="K29" i="17"/>
  <c r="I29" i="17"/>
  <c r="K9" i="20"/>
  <c r="I9" i="20"/>
  <c r="K17" i="20"/>
  <c r="I17" i="20"/>
  <c r="I9" i="25"/>
  <c r="K9" i="25"/>
  <c r="K21" i="25"/>
  <c r="I21" i="25"/>
  <c r="I28" i="16"/>
  <c r="K28" i="16"/>
  <c r="Q31" i="1"/>
  <c r="Q13" i="2"/>
  <c r="Q14" i="2"/>
  <c r="Q25" i="2"/>
  <c r="Q26" i="2"/>
  <c r="H3" i="3"/>
  <c r="Q10" i="3"/>
  <c r="Q21" i="3"/>
  <c r="Q9" i="4"/>
  <c r="Q10" i="4"/>
  <c r="Q19" i="4"/>
  <c r="Q14" i="5"/>
  <c r="Q5" i="6"/>
  <c r="Q6" i="6"/>
  <c r="Q15" i="6"/>
  <c r="H3" i="7"/>
  <c r="Q20" i="7"/>
  <c r="K6" i="8"/>
  <c r="Q13" i="12"/>
  <c r="K16" i="15"/>
  <c r="I16" i="15"/>
  <c r="I13" i="17"/>
  <c r="K22" i="17"/>
  <c r="Q7" i="20"/>
  <c r="I18" i="20"/>
  <c r="K18" i="20"/>
  <c r="I10" i="22"/>
  <c r="K10" i="22"/>
  <c r="I12" i="23"/>
  <c r="K12" i="23"/>
  <c r="I29" i="15"/>
  <c r="K29" i="15"/>
  <c r="I11" i="36"/>
  <c r="K11" i="36"/>
  <c r="I30" i="36"/>
  <c r="K30" i="36"/>
  <c r="H3" i="1"/>
  <c r="Q22" i="1"/>
  <c r="Q28" i="2"/>
  <c r="Q11" i="3"/>
  <c r="Q12" i="3"/>
  <c r="Q23" i="3"/>
  <c r="Q24" i="3"/>
  <c r="Q21" i="4"/>
  <c r="Q15" i="5"/>
  <c r="Q16" i="5"/>
  <c r="Q17" i="6"/>
  <c r="Q28" i="6"/>
  <c r="Q16" i="7"/>
  <c r="Q22" i="7"/>
  <c r="Q11" i="8"/>
  <c r="I25" i="8"/>
  <c r="K25" i="8"/>
  <c r="Q19" i="9"/>
  <c r="Q7" i="10"/>
  <c r="Q8" i="11"/>
  <c r="Q9" i="11"/>
  <c r="K11" i="11"/>
  <c r="I9" i="12"/>
  <c r="K9" i="12"/>
  <c r="Q11" i="13"/>
  <c r="Q26" i="14"/>
  <c r="Q21" i="17"/>
  <c r="K24" i="18"/>
  <c r="I24" i="18"/>
  <c r="K5" i="20"/>
  <c r="I5" i="20"/>
  <c r="I28" i="21"/>
  <c r="K28" i="21"/>
  <c r="Q6" i="8"/>
  <c r="Q30" i="10"/>
  <c r="Q14" i="12"/>
  <c r="Q12" i="16"/>
  <c r="Q30" i="18"/>
  <c r="Q27" i="20"/>
  <c r="Q10" i="21"/>
  <c r="Q11" i="21"/>
  <c r="Q27" i="21"/>
  <c r="Q9" i="22"/>
  <c r="I26" i="22"/>
  <c r="K26" i="22"/>
  <c r="I9" i="23"/>
  <c r="K9" i="23"/>
  <c r="I27" i="23"/>
  <c r="I6" i="24"/>
  <c r="K6" i="24"/>
  <c r="I22" i="24"/>
  <c r="K22" i="24"/>
  <c r="I23" i="24"/>
  <c r="K23" i="24"/>
  <c r="K24" i="24"/>
  <c r="I24" i="24"/>
  <c r="K25" i="24"/>
  <c r="I25" i="24"/>
  <c r="I12" i="25"/>
  <c r="K12" i="25"/>
  <c r="K29" i="26"/>
  <c r="I29" i="26"/>
  <c r="K19" i="27"/>
  <c r="I19" i="27"/>
  <c r="K15" i="29"/>
  <c r="I15" i="29"/>
  <c r="K13" i="30"/>
  <c r="I13" i="30"/>
  <c r="I10" i="34"/>
  <c r="K10" i="34"/>
  <c r="I18" i="34"/>
  <c r="K18" i="34"/>
  <c r="I16" i="35"/>
  <c r="K16" i="35"/>
  <c r="I21" i="35"/>
  <c r="K21" i="35"/>
  <c r="K23" i="35"/>
  <c r="I23" i="35"/>
  <c r="K21" i="36"/>
  <c r="I21" i="36"/>
  <c r="H3" i="37"/>
  <c r="I22" i="53"/>
  <c r="K22" i="53"/>
  <c r="Q16" i="8"/>
  <c r="Q22" i="8"/>
  <c r="Q23" i="8"/>
  <c r="Q6" i="9"/>
  <c r="Q22" i="9"/>
  <c r="Q28" i="9"/>
  <c r="Q31" i="10"/>
  <c r="Q4" i="11"/>
  <c r="Q18" i="11"/>
  <c r="Q24" i="11"/>
  <c r="Q25" i="11"/>
  <c r="Q19" i="12"/>
  <c r="Q30" i="12"/>
  <c r="Q9" i="13"/>
  <c r="H3" i="14"/>
  <c r="Q10" i="14"/>
  <c r="Q11" i="14"/>
  <c r="Q11" i="15"/>
  <c r="Q12" i="15"/>
  <c r="Q14" i="16"/>
  <c r="Q27" i="16"/>
  <c r="X3" i="17"/>
  <c r="Q5" i="17"/>
  <c r="I16" i="17"/>
  <c r="Q18" i="17"/>
  <c r="Q21" i="19"/>
  <c r="Q31" i="19"/>
  <c r="Q6" i="21"/>
  <c r="K11" i="23"/>
  <c r="I11" i="23"/>
  <c r="K28" i="24"/>
  <c r="I28" i="24"/>
  <c r="K29" i="24"/>
  <c r="I29" i="24"/>
  <c r="I30" i="24"/>
  <c r="K30" i="24"/>
  <c r="I24" i="25"/>
  <c r="K24" i="25"/>
  <c r="I15" i="26"/>
  <c r="K15" i="26"/>
  <c r="I30" i="26"/>
  <c r="K30" i="26"/>
  <c r="I20" i="27"/>
  <c r="K20" i="27"/>
  <c r="I13" i="28"/>
  <c r="K13" i="28"/>
  <c r="Q10" i="30"/>
  <c r="Q21" i="30"/>
  <c r="Q30" i="30"/>
  <c r="I21" i="31"/>
  <c r="K21" i="31"/>
  <c r="K5" i="32"/>
  <c r="I5" i="32"/>
  <c r="K29" i="32"/>
  <c r="I29" i="32"/>
  <c r="Q4" i="33"/>
  <c r="I6" i="38"/>
  <c r="K6" i="38"/>
  <c r="I12" i="39"/>
  <c r="K12" i="39"/>
  <c r="I28" i="39"/>
  <c r="K28" i="39"/>
  <c r="Q5" i="11"/>
  <c r="Q17" i="14"/>
  <c r="Q18" i="16"/>
  <c r="Q19" i="16"/>
  <c r="Q20" i="17"/>
  <c r="K17" i="26"/>
  <c r="I17" i="26"/>
  <c r="I31" i="28"/>
  <c r="K31" i="28"/>
  <c r="I9" i="32"/>
  <c r="K9" i="32"/>
  <c r="K20" i="32"/>
  <c r="I20" i="32"/>
  <c r="K5" i="36"/>
  <c r="I5" i="36"/>
  <c r="I12" i="43"/>
  <c r="K12" i="43"/>
  <c r="I24" i="44"/>
  <c r="K24" i="44"/>
  <c r="K29" i="49"/>
  <c r="I29" i="49"/>
  <c r="Q17" i="9"/>
  <c r="Q30" i="9"/>
  <c r="Q12" i="10"/>
  <c r="Q18" i="10"/>
  <c r="Q19" i="10"/>
  <c r="Q13" i="11"/>
  <c r="Q20" i="12"/>
  <c r="Q10" i="13"/>
  <c r="Q16" i="13"/>
  <c r="Q17" i="13"/>
  <c r="Q19" i="14"/>
  <c r="Q30" i="14"/>
  <c r="Q9" i="16"/>
  <c r="Q23" i="16"/>
  <c r="Q24" i="17"/>
  <c r="Q25" i="17"/>
  <c r="Q23" i="18"/>
  <c r="X3" i="19"/>
  <c r="Q23" i="19"/>
  <c r="X3" i="20"/>
  <c r="I25" i="20"/>
  <c r="X3" i="21"/>
  <c r="K8" i="21"/>
  <c r="Q21" i="21"/>
  <c r="K31" i="21"/>
  <c r="I31" i="21"/>
  <c r="K17" i="22"/>
  <c r="I17" i="22"/>
  <c r="K10" i="23"/>
  <c r="I10" i="23"/>
  <c r="K13" i="24"/>
  <c r="I13" i="24"/>
  <c r="I4" i="25"/>
  <c r="K4" i="25"/>
  <c r="K5" i="25"/>
  <c r="I5" i="25"/>
  <c r="K15" i="25"/>
  <c r="I15" i="25"/>
  <c r="K21" i="26"/>
  <c r="I21" i="26"/>
  <c r="I7" i="29"/>
  <c r="Q15" i="32"/>
  <c r="I6" i="36"/>
  <c r="K6" i="36"/>
  <c r="K19" i="37"/>
  <c r="I19" i="37"/>
  <c r="I25" i="21"/>
  <c r="K25" i="21"/>
  <c r="K19" i="22"/>
  <c r="I19" i="22"/>
  <c r="I21" i="23"/>
  <c r="K21" i="23"/>
  <c r="K22" i="23"/>
  <c r="I22" i="23"/>
  <c r="K23" i="23"/>
  <c r="I23" i="23"/>
  <c r="K15" i="24"/>
  <c r="I15" i="24"/>
  <c r="I9" i="27"/>
  <c r="K9" i="27"/>
  <c r="K11" i="27"/>
  <c r="I11" i="27"/>
  <c r="I17" i="30"/>
  <c r="K17" i="30"/>
  <c r="K29" i="30"/>
  <c r="I29" i="30"/>
  <c r="K13" i="32"/>
  <c r="I13" i="32"/>
  <c r="I22" i="32"/>
  <c r="K22" i="32"/>
  <c r="K19" i="33"/>
  <c r="I19" i="33"/>
  <c r="Q17" i="35"/>
  <c r="Q23" i="35"/>
  <c r="Q21" i="36"/>
  <c r="K11" i="37"/>
  <c r="I11" i="37"/>
  <c r="Q27" i="8"/>
  <c r="Q28" i="8"/>
  <c r="Q12" i="9"/>
  <c r="Q13" i="9"/>
  <c r="Q25" i="9"/>
  <c r="Q6" i="10"/>
  <c r="Q28" i="10"/>
  <c r="I30" i="10"/>
  <c r="H3" i="11"/>
  <c r="H3" i="12"/>
  <c r="Q10" i="12"/>
  <c r="Q16" i="12"/>
  <c r="Q22" i="12"/>
  <c r="Q27" i="12"/>
  <c r="Q12" i="13"/>
  <c r="Q13" i="13"/>
  <c r="Q18" i="13"/>
  <c r="Q25" i="13"/>
  <c r="Q31" i="13"/>
  <c r="Q9" i="15"/>
  <c r="Q11" i="16"/>
  <c r="I26" i="16"/>
  <c r="I30" i="19"/>
  <c r="I12" i="20"/>
  <c r="Q14" i="20"/>
  <c r="Q25" i="20"/>
  <c r="Q30" i="20"/>
  <c r="Q8" i="21"/>
  <c r="K27" i="21"/>
  <c r="I27" i="21"/>
  <c r="Q13" i="22"/>
  <c r="K21" i="22"/>
  <c r="I21" i="22"/>
  <c r="I29" i="22"/>
  <c r="K17" i="24"/>
  <c r="I17" i="24"/>
  <c r="K23" i="29"/>
  <c r="I23" i="29"/>
  <c r="K14" i="31"/>
  <c r="I14" i="31"/>
  <c r="I27" i="31"/>
  <c r="K27" i="31"/>
  <c r="I4" i="33"/>
  <c r="K4" i="33"/>
  <c r="I20" i="33"/>
  <c r="K20" i="33"/>
  <c r="I28" i="33"/>
  <c r="K28" i="33"/>
  <c r="I8" i="35"/>
  <c r="K8" i="35"/>
  <c r="Q14" i="14"/>
  <c r="Q4" i="15"/>
  <c r="Q15" i="15"/>
  <c r="Q26" i="15"/>
  <c r="Q6" i="16"/>
  <c r="Q25" i="16"/>
  <c r="Q9" i="17"/>
  <c r="Q17" i="17"/>
  <c r="Q31" i="17"/>
  <c r="Q16" i="20"/>
  <c r="Q20" i="20"/>
  <c r="Q21" i="20"/>
  <c r="Q15" i="21"/>
  <c r="I22" i="22"/>
  <c r="K22" i="22"/>
  <c r="K10" i="26"/>
  <c r="I25" i="26"/>
  <c r="K25" i="26"/>
  <c r="X3" i="27"/>
  <c r="Q11" i="31"/>
  <c r="I8" i="33"/>
  <c r="K8" i="33"/>
  <c r="K11" i="33"/>
  <c r="I11" i="33"/>
  <c r="I31" i="34"/>
  <c r="K31" i="34"/>
  <c r="K31" i="35"/>
  <c r="I31" i="35"/>
  <c r="I28" i="37"/>
  <c r="K28" i="37"/>
  <c r="I30" i="38"/>
  <c r="K30" i="38"/>
  <c r="I4" i="39"/>
  <c r="K4" i="39"/>
  <c r="Q25" i="21"/>
  <c r="Q8" i="22"/>
  <c r="Q6" i="23"/>
  <c r="Q19" i="23"/>
  <c r="Q5" i="24"/>
  <c r="Q30" i="24"/>
  <c r="H3" i="25"/>
  <c r="Q17" i="25"/>
  <c r="Q22" i="25"/>
  <c r="Q4" i="28"/>
  <c r="Q5" i="28"/>
  <c r="Q19" i="28"/>
  <c r="Q24" i="28"/>
  <c r="X3" i="29"/>
  <c r="X3" i="30"/>
  <c r="Q19" i="31"/>
  <c r="Q28" i="31"/>
  <c r="I30" i="31"/>
  <c r="H3" i="34"/>
  <c r="Q15" i="38"/>
  <c r="H3" i="39"/>
  <c r="Q19" i="40"/>
  <c r="I26" i="40"/>
  <c r="K26" i="40"/>
  <c r="I20" i="43"/>
  <c r="K20" i="43"/>
  <c r="K16" i="52"/>
  <c r="I24" i="52"/>
  <c r="K24" i="52"/>
  <c r="X3" i="26"/>
  <c r="Q7" i="27"/>
  <c r="Q30" i="27"/>
  <c r="Q31" i="27"/>
  <c r="H3" i="29"/>
  <c r="I18" i="29"/>
  <c r="Q16" i="30"/>
  <c r="Q6" i="33"/>
  <c r="Q7" i="33"/>
  <c r="Q15" i="36"/>
  <c r="Q18" i="38"/>
  <c r="Q13" i="39"/>
  <c r="Q9" i="40"/>
  <c r="Q10" i="40"/>
  <c r="Q17" i="41"/>
  <c r="Q24" i="41"/>
  <c r="I22" i="42"/>
  <c r="K22" i="42"/>
  <c r="I5" i="53"/>
  <c r="K5" i="53"/>
  <c r="I6" i="53"/>
  <c r="K6" i="53"/>
  <c r="I11" i="62"/>
  <c r="K11" i="62"/>
  <c r="Q24" i="23"/>
  <c r="Q11" i="24"/>
  <c r="I11" i="25"/>
  <c r="Q13" i="25"/>
  <c r="K20" i="25"/>
  <c r="X3" i="31"/>
  <c r="Q5" i="31"/>
  <c r="Q4" i="32"/>
  <c r="Q9" i="32"/>
  <c r="K10" i="32"/>
  <c r="K27" i="32"/>
  <c r="Q23" i="34"/>
  <c r="Q11" i="36"/>
  <c r="Q16" i="36"/>
  <c r="Q30" i="36"/>
  <c r="Q9" i="37"/>
  <c r="Q14" i="37"/>
  <c r="Q15" i="37"/>
  <c r="Q20" i="37"/>
  <c r="Q7" i="39"/>
  <c r="Q15" i="39"/>
  <c r="Q27" i="39"/>
  <c r="Q12" i="40"/>
  <c r="Q11" i="41"/>
  <c r="I6" i="42"/>
  <c r="K6" i="42"/>
  <c r="I21" i="42"/>
  <c r="I9" i="50"/>
  <c r="K9" i="50"/>
  <c r="Q21" i="23"/>
  <c r="Q25" i="23"/>
  <c r="I8" i="26"/>
  <c r="K23" i="27"/>
  <c r="Q26" i="27"/>
  <c r="Q11" i="28"/>
  <c r="I12" i="28"/>
  <c r="Q7" i="30"/>
  <c r="K9" i="30"/>
  <c r="Q23" i="30"/>
  <c r="K25" i="30"/>
  <c r="Q6" i="31"/>
  <c r="Q14" i="31"/>
  <c r="Q15" i="31"/>
  <c r="Q28" i="39"/>
  <c r="K31" i="41"/>
  <c r="I31" i="41"/>
  <c r="K29" i="45"/>
  <c r="I29" i="45"/>
  <c r="AD3" i="46"/>
  <c r="K25" i="46"/>
  <c r="I25" i="46"/>
  <c r="I4" i="54"/>
  <c r="K4" i="54"/>
  <c r="K21" i="58"/>
  <c r="I21" i="58"/>
  <c r="I27" i="58"/>
  <c r="K27" i="58"/>
  <c r="K29" i="58"/>
  <c r="I29" i="58"/>
  <c r="Q17" i="21"/>
  <c r="Q23" i="21"/>
  <c r="Q16" i="22"/>
  <c r="Q20" i="22"/>
  <c r="Q25" i="22"/>
  <c r="Q16" i="24"/>
  <c r="Q23" i="24"/>
  <c r="Q11" i="25"/>
  <c r="AD3" i="26"/>
  <c r="Q7" i="26"/>
  <c r="Q13" i="27"/>
  <c r="I14" i="27"/>
  <c r="Q18" i="27"/>
  <c r="Q22" i="27"/>
  <c r="H3" i="28"/>
  <c r="Q18" i="29"/>
  <c r="Q19" i="29"/>
  <c r="Q8" i="30"/>
  <c r="Q24" i="30"/>
  <c r="Q7" i="31"/>
  <c r="Q26" i="31"/>
  <c r="X3" i="32"/>
  <c r="I12" i="32"/>
  <c r="Q31" i="32"/>
  <c r="Q13" i="33"/>
  <c r="Q30" i="33"/>
  <c r="Q31" i="33"/>
  <c r="H3" i="35"/>
  <c r="Q6" i="35"/>
  <c r="Q21" i="35"/>
  <c r="Q25" i="35"/>
  <c r="H3" i="36"/>
  <c r="Q19" i="36"/>
  <c r="Q25" i="36"/>
  <c r="Q31" i="36"/>
  <c r="K12" i="37"/>
  <c r="K17" i="37"/>
  <c r="Q21" i="37"/>
  <c r="Q22" i="37"/>
  <c r="Q23" i="37"/>
  <c r="Q21" i="38"/>
  <c r="Q23" i="39"/>
  <c r="I30" i="42"/>
  <c r="K30" i="42"/>
  <c r="K8" i="45"/>
  <c r="I8" i="45"/>
  <c r="I9" i="45"/>
  <c r="K9" i="45"/>
  <c r="I20" i="51"/>
  <c r="K20" i="51"/>
  <c r="I31" i="52"/>
  <c r="K31" i="52"/>
  <c r="X3" i="38"/>
  <c r="I24" i="41"/>
  <c r="K24" i="41"/>
  <c r="I4" i="43"/>
  <c r="K4" i="43"/>
  <c r="K19" i="44"/>
  <c r="I19" i="44"/>
  <c r="I14" i="45"/>
  <c r="K14" i="45"/>
  <c r="K30" i="48"/>
  <c r="I30" i="48"/>
  <c r="K11" i="52"/>
  <c r="I11" i="52"/>
  <c r="I12" i="52"/>
  <c r="K12" i="52"/>
  <c r="K14" i="53"/>
  <c r="K30" i="53"/>
  <c r="I26" i="55"/>
  <c r="K26" i="55"/>
  <c r="Q19" i="21"/>
  <c r="H3" i="22"/>
  <c r="Q17" i="22"/>
  <c r="K18" i="22"/>
  <c r="Q29" i="23"/>
  <c r="Q9" i="24"/>
  <c r="Q13" i="24"/>
  <c r="K14" i="24"/>
  <c r="Q21" i="24"/>
  <c r="J4" i="26"/>
  <c r="J3" i="26" s="1"/>
  <c r="Q13" i="26"/>
  <c r="Q17" i="26"/>
  <c r="Q14" i="27"/>
  <c r="Q8" i="28"/>
  <c r="Q13" i="28"/>
  <c r="Q28" i="28"/>
  <c r="Q4" i="29"/>
  <c r="Q20" i="29"/>
  <c r="Q4" i="30"/>
  <c r="Q8" i="31"/>
  <c r="Q9" i="31"/>
  <c r="Q10" i="31"/>
  <c r="Q17" i="31"/>
  <c r="Q22" i="31"/>
  <c r="Q24" i="32"/>
  <c r="Q25" i="32"/>
  <c r="Q26" i="33"/>
  <c r="Q16" i="34"/>
  <c r="Q20" i="34"/>
  <c r="Q21" i="34"/>
  <c r="Q29" i="35"/>
  <c r="Q30" i="35"/>
  <c r="Q9" i="36"/>
  <c r="Q27" i="36"/>
  <c r="Q12" i="37"/>
  <c r="Q17" i="37"/>
  <c r="Q25" i="37"/>
  <c r="Q9" i="38"/>
  <c r="Q11" i="39"/>
  <c r="Q18" i="39"/>
  <c r="I10" i="40"/>
  <c r="K10" i="40"/>
  <c r="Q17" i="40"/>
  <c r="I21" i="45"/>
  <c r="K21" i="45"/>
  <c r="I6" i="55"/>
  <c r="K6" i="55"/>
  <c r="Q8" i="42"/>
  <c r="Q16" i="42"/>
  <c r="Q21" i="43"/>
  <c r="Q11" i="45"/>
  <c r="X3" i="46"/>
  <c r="Q14" i="46"/>
  <c r="Q15" i="46"/>
  <c r="Q30" i="46"/>
  <c r="Q4" i="47"/>
  <c r="Q5" i="47"/>
  <c r="Q13" i="47"/>
  <c r="Q19" i="47"/>
  <c r="Q20" i="47"/>
  <c r="I31" i="47"/>
  <c r="Q15" i="50"/>
  <c r="Q25" i="50"/>
  <c r="Q15" i="51"/>
  <c r="Q22" i="51"/>
  <c r="Q23" i="51"/>
  <c r="Q29" i="51"/>
  <c r="Q15" i="52"/>
  <c r="Q24" i="52"/>
  <c r="Q19" i="53"/>
  <c r="Q9" i="54"/>
  <c r="Q18" i="55"/>
  <c r="K15" i="57"/>
  <c r="I15" i="57"/>
  <c r="K19" i="59"/>
  <c r="I19" i="59"/>
  <c r="K27" i="59"/>
  <c r="I27" i="59"/>
  <c r="Q22" i="43"/>
  <c r="Q30" i="43"/>
  <c r="Q4" i="44"/>
  <c r="Q27" i="44"/>
  <c r="X3" i="51"/>
  <c r="Q25" i="52"/>
  <c r="I10" i="55"/>
  <c r="K10" i="55"/>
  <c r="I8" i="56"/>
  <c r="K8" i="56"/>
  <c r="I16" i="56"/>
  <c r="K16" i="56"/>
  <c r="I19" i="57"/>
  <c r="K19" i="57"/>
  <c r="K21" i="57"/>
  <c r="I21" i="57"/>
  <c r="K23" i="57"/>
  <c r="I23" i="57"/>
  <c r="K15" i="61"/>
  <c r="I15" i="61"/>
  <c r="I17" i="62"/>
  <c r="K17" i="62"/>
  <c r="K12" i="64"/>
  <c r="I12" i="64"/>
  <c r="I26" i="67"/>
  <c r="K26" i="67"/>
  <c r="X3" i="44"/>
  <c r="I9" i="44"/>
  <c r="Q28" i="44"/>
  <c r="Q6" i="46"/>
  <c r="Q7" i="46"/>
  <c r="Q16" i="46"/>
  <c r="Q17" i="46"/>
  <c r="Q18" i="46"/>
  <c r="H3" i="50"/>
  <c r="Q9" i="50"/>
  <c r="Q26" i="50"/>
  <c r="Q27" i="50"/>
  <c r="Q28" i="50"/>
  <c r="H3" i="52"/>
  <c r="Q9" i="52"/>
  <c r="Q4" i="53"/>
  <c r="I16" i="53"/>
  <c r="Q22" i="53"/>
  <c r="Q17" i="54"/>
  <c r="K26" i="54"/>
  <c r="I26" i="54"/>
  <c r="Q29" i="54"/>
  <c r="I14" i="55"/>
  <c r="K14" i="55"/>
  <c r="I25" i="55"/>
  <c r="I13" i="57"/>
  <c r="K5" i="58"/>
  <c r="I5" i="58"/>
  <c r="K20" i="73"/>
  <c r="I20" i="73"/>
  <c r="Q6" i="43"/>
  <c r="Q14" i="43"/>
  <c r="I11" i="50"/>
  <c r="K31" i="51"/>
  <c r="X3" i="55"/>
  <c r="I24" i="56"/>
  <c r="K24" i="56"/>
  <c r="K17" i="60"/>
  <c r="I17" i="60"/>
  <c r="AD3" i="66"/>
  <c r="J6" i="66"/>
  <c r="I6" i="66" s="1"/>
  <c r="I30" i="69"/>
  <c r="K30" i="69"/>
  <c r="X3" i="40"/>
  <c r="Q21" i="40"/>
  <c r="Q7" i="41"/>
  <c r="Q8" i="41"/>
  <c r="Q27" i="41"/>
  <c r="Q5" i="42"/>
  <c r="Q22" i="42"/>
  <c r="I11" i="43"/>
  <c r="Q27" i="43"/>
  <c r="Q28" i="43"/>
  <c r="Q9" i="44"/>
  <c r="Q10" i="44"/>
  <c r="Q24" i="44"/>
  <c r="Q6" i="45"/>
  <c r="Q7" i="45"/>
  <c r="Q8" i="46"/>
  <c r="Q9" i="46"/>
  <c r="Q10" i="46"/>
  <c r="Q7" i="47"/>
  <c r="Q8" i="47"/>
  <c r="Q15" i="47"/>
  <c r="Q16" i="47"/>
  <c r="Q21" i="48"/>
  <c r="Q22" i="48"/>
  <c r="Q23" i="48"/>
  <c r="Q21" i="49"/>
  <c r="Q22" i="49"/>
  <c r="Q10" i="50"/>
  <c r="Q19" i="50"/>
  <c r="Q20" i="50"/>
  <c r="Q17" i="51"/>
  <c r="Q18" i="51"/>
  <c r="Q18" i="52"/>
  <c r="Q15" i="53"/>
  <c r="Q16" i="53"/>
  <c r="K24" i="53"/>
  <c r="Q7" i="55"/>
  <c r="Q9" i="55"/>
  <c r="I29" i="57"/>
  <c r="I11" i="58"/>
  <c r="K11" i="58"/>
  <c r="I13" i="58"/>
  <c r="K13" i="58"/>
  <c r="K25" i="60"/>
  <c r="I25" i="60"/>
  <c r="I23" i="63"/>
  <c r="K23" i="63"/>
  <c r="K13" i="64"/>
  <c r="I30" i="66"/>
  <c r="K30" i="66"/>
  <c r="AD3" i="50"/>
  <c r="K21" i="56"/>
  <c r="I29" i="61"/>
  <c r="K29" i="61"/>
  <c r="K27" i="63"/>
  <c r="I27" i="63"/>
  <c r="K16" i="41"/>
  <c r="Q23" i="41"/>
  <c r="Q23" i="42"/>
  <c r="Q25" i="42"/>
  <c r="Q4" i="43"/>
  <c r="Q11" i="43"/>
  <c r="Q20" i="43"/>
  <c r="Q11" i="44"/>
  <c r="Q13" i="44"/>
  <c r="K27" i="44"/>
  <c r="Q8" i="45"/>
  <c r="Q14" i="45"/>
  <c r="I14" i="46"/>
  <c r="I30" i="46"/>
  <c r="K13" i="47"/>
  <c r="Q27" i="47"/>
  <c r="X3" i="48"/>
  <c r="X3" i="49"/>
  <c r="J6" i="50"/>
  <c r="K25" i="50"/>
  <c r="K15" i="51"/>
  <c r="I29" i="51"/>
  <c r="Q5" i="52"/>
  <c r="Q6" i="52"/>
  <c r="Q7" i="52"/>
  <c r="Q21" i="52"/>
  <c r="Q22" i="52"/>
  <c r="Q23" i="52"/>
  <c r="Q24" i="53"/>
  <c r="Q6" i="54"/>
  <c r="Q7" i="54"/>
  <c r="Q13" i="54"/>
  <c r="Q11" i="55"/>
  <c r="Q9" i="56"/>
  <c r="K7" i="57"/>
  <c r="I7" i="57"/>
  <c r="I9" i="59"/>
  <c r="K9" i="59"/>
  <c r="K11" i="59"/>
  <c r="I11" i="59"/>
  <c r="K23" i="60"/>
  <c r="I23" i="61"/>
  <c r="I9" i="62"/>
  <c r="K9" i="62"/>
  <c r="I21" i="64"/>
  <c r="K21" i="64"/>
  <c r="I17" i="66"/>
  <c r="K17" i="66"/>
  <c r="Q24" i="57"/>
  <c r="H3" i="58"/>
  <c r="Q30" i="58"/>
  <c r="Q20" i="59"/>
  <c r="Q18" i="60"/>
  <c r="Q4" i="62"/>
  <c r="Q26" i="62"/>
  <c r="X3" i="64"/>
  <c r="H3" i="66"/>
  <c r="K7" i="70"/>
  <c r="I7" i="70"/>
  <c r="K12" i="73"/>
  <c r="I12" i="73"/>
  <c r="Q4" i="55"/>
  <c r="Q25" i="55"/>
  <c r="Q31" i="55"/>
  <c r="Q21" i="56"/>
  <c r="Q30" i="56"/>
  <c r="Q31" i="56"/>
  <c r="Q20" i="58"/>
  <c r="Q4" i="59"/>
  <c r="Q8" i="60"/>
  <c r="Q9" i="60"/>
  <c r="Q23" i="60"/>
  <c r="Q31" i="60"/>
  <c r="Q4" i="61"/>
  <c r="Q10" i="61"/>
  <c r="Q23" i="61"/>
  <c r="Q7" i="62"/>
  <c r="Q8" i="62"/>
  <c r="Q15" i="62"/>
  <c r="Q22" i="62"/>
  <c r="Q20" i="63"/>
  <c r="Q6" i="64"/>
  <c r="Q12" i="65"/>
  <c r="I12" i="70"/>
  <c r="K12" i="70"/>
  <c r="K13" i="72"/>
  <c r="K29" i="72"/>
  <c r="I29" i="72"/>
  <c r="I11" i="73"/>
  <c r="I6" i="75"/>
  <c r="K6" i="75"/>
  <c r="Q13" i="57"/>
  <c r="K16" i="59"/>
  <c r="I6" i="61"/>
  <c r="Q4" i="65"/>
  <c r="I20" i="67"/>
  <c r="K20" i="67"/>
  <c r="K8" i="69"/>
  <c r="I8" i="69"/>
  <c r="K15" i="70"/>
  <c r="I15" i="70"/>
  <c r="I16" i="70"/>
  <c r="K16" i="70"/>
  <c r="H3" i="74"/>
  <c r="I17" i="74"/>
  <c r="Q17" i="55"/>
  <c r="Q13" i="56"/>
  <c r="Q14" i="57"/>
  <c r="Q21" i="57"/>
  <c r="Q29" i="57"/>
  <c r="Q21" i="58"/>
  <c r="Q9" i="59"/>
  <c r="I10" i="59"/>
  <c r="Q27" i="59"/>
  <c r="Q10" i="60"/>
  <c r="I7" i="61"/>
  <c r="Q14" i="61"/>
  <c r="Q24" i="61"/>
  <c r="Q26" i="61"/>
  <c r="Q27" i="61"/>
  <c r="Q28" i="61"/>
  <c r="H3" i="62"/>
  <c r="Q23" i="62"/>
  <c r="Q24" i="62"/>
  <c r="K25" i="62"/>
  <c r="K7" i="63"/>
  <c r="Q12" i="63"/>
  <c r="K15" i="63"/>
  <c r="I29" i="63"/>
  <c r="Q15" i="64"/>
  <c r="X3" i="65"/>
  <c r="Q16" i="65"/>
  <c r="I18" i="65"/>
  <c r="Q28" i="65"/>
  <c r="Q29" i="65"/>
  <c r="Q30" i="65"/>
  <c r="Q4" i="66"/>
  <c r="I22" i="66"/>
  <c r="K12" i="69"/>
  <c r="I12" i="69"/>
  <c r="Q18" i="69"/>
  <c r="K22" i="69"/>
  <c r="I14" i="71"/>
  <c r="K14" i="71"/>
  <c r="I19" i="72"/>
  <c r="K19" i="72"/>
  <c r="K5" i="73"/>
  <c r="I5" i="73"/>
  <c r="K28" i="73"/>
  <c r="Q15" i="61"/>
  <c r="Q29" i="61"/>
  <c r="I30" i="61"/>
  <c r="K8" i="68"/>
  <c r="I8" i="68"/>
  <c r="K23" i="70"/>
  <c r="I23" i="70"/>
  <c r="I28" i="70"/>
  <c r="K28" i="70"/>
  <c r="I4" i="72"/>
  <c r="K4" i="72"/>
  <c r="K7" i="72"/>
  <c r="I7" i="72"/>
  <c r="I18" i="73"/>
  <c r="K18" i="73"/>
  <c r="H3" i="57"/>
  <c r="Q16" i="57"/>
  <c r="Q22" i="57"/>
  <c r="Q22" i="58"/>
  <c r="Q24" i="58"/>
  <c r="AD3" i="59"/>
  <c r="Q28" i="59"/>
  <c r="Q4" i="63"/>
  <c r="K5" i="64"/>
  <c r="Q14" i="66"/>
  <c r="K12" i="67"/>
  <c r="I12" i="67"/>
  <c r="I23" i="68"/>
  <c r="K23" i="68"/>
  <c r="K16" i="75"/>
  <c r="I16" i="75"/>
  <c r="Q31" i="53"/>
  <c r="Q4" i="54"/>
  <c r="Q22" i="54"/>
  <c r="Q23" i="54"/>
  <c r="Q20" i="55"/>
  <c r="Q21" i="55"/>
  <c r="Q17" i="56"/>
  <c r="Q25" i="56"/>
  <c r="I11" i="57"/>
  <c r="Q23" i="57"/>
  <c r="Q7" i="58"/>
  <c r="Q29" i="58"/>
  <c r="Q11" i="59"/>
  <c r="Q19" i="59"/>
  <c r="Q4" i="60"/>
  <c r="Q17" i="60"/>
  <c r="Q26" i="60"/>
  <c r="Q16" i="61"/>
  <c r="Q18" i="61"/>
  <c r="Q11" i="62"/>
  <c r="Q19" i="62"/>
  <c r="Q15" i="63"/>
  <c r="Q25" i="63"/>
  <c r="Q30" i="63"/>
  <c r="Q31" i="63"/>
  <c r="Q4" i="64"/>
  <c r="Q26" i="64"/>
  <c r="Q27" i="64"/>
  <c r="Q21" i="65"/>
  <c r="Q22" i="65"/>
  <c r="Q6" i="66"/>
  <c r="Q16" i="66"/>
  <c r="K18" i="68"/>
  <c r="I24" i="68"/>
  <c r="K24" i="68"/>
  <c r="K14" i="69"/>
  <c r="I21" i="70"/>
  <c r="K5" i="71"/>
  <c r="I5" i="71"/>
  <c r="I26" i="71"/>
  <c r="K26" i="71"/>
  <c r="K22" i="72"/>
  <c r="I22" i="72"/>
  <c r="I22" i="75"/>
  <c r="K22" i="75"/>
  <c r="Q27" i="66"/>
  <c r="Q12" i="67"/>
  <c r="Q29" i="67"/>
  <c r="Q23" i="68"/>
  <c r="Q30" i="68"/>
  <c r="Q31" i="68"/>
  <c r="Q4" i="69"/>
  <c r="Q12" i="69"/>
  <c r="Q13" i="69"/>
  <c r="Q20" i="69"/>
  <c r="Q21" i="69"/>
  <c r="Q27" i="69"/>
  <c r="Q14" i="70"/>
  <c r="Q18" i="70"/>
  <c r="Q19" i="70"/>
  <c r="Q17" i="71"/>
  <c r="I20" i="71"/>
  <c r="Q10" i="72"/>
  <c r="Q11" i="72"/>
  <c r="Q12" i="72"/>
  <c r="Q19" i="73"/>
  <c r="Q5" i="74"/>
  <c r="Q6" i="74"/>
  <c r="Q13" i="74"/>
  <c r="Q14" i="74"/>
  <c r="Q15" i="74"/>
  <c r="Q21" i="74"/>
  <c r="Q22" i="74"/>
  <c r="Q29" i="74"/>
  <c r="Q30" i="74"/>
  <c r="Q4" i="75"/>
  <c r="Q5" i="75"/>
  <c r="Q27" i="75"/>
  <c r="I31" i="75"/>
  <c r="Q17" i="66"/>
  <c r="Q28" i="66"/>
  <c r="Q6" i="67"/>
  <c r="Q13" i="67"/>
  <c r="Q4" i="68"/>
  <c r="Q10" i="68"/>
  <c r="Q24" i="68"/>
  <c r="Q6" i="69"/>
  <c r="Q15" i="70"/>
  <c r="Q20" i="71"/>
  <c r="Q6" i="75"/>
  <c r="Q22" i="75"/>
  <c r="Q30" i="75"/>
  <c r="Q26" i="67"/>
  <c r="Q5" i="68"/>
  <c r="Q6" i="68"/>
  <c r="Q13" i="68"/>
  <c r="Q30" i="69"/>
  <c r="Q22" i="70"/>
  <c r="Q30" i="70"/>
  <c r="I31" i="70"/>
  <c r="AD3" i="71"/>
  <c r="Q12" i="71"/>
  <c r="Q13" i="71"/>
  <c r="Q21" i="71"/>
  <c r="Q21" i="72"/>
  <c r="Q27" i="72"/>
  <c r="Q28" i="72"/>
  <c r="Q4" i="73"/>
  <c r="Q16" i="73"/>
  <c r="Q28" i="73"/>
  <c r="Q19" i="66"/>
  <c r="Q23" i="66"/>
  <c r="Q30" i="66"/>
  <c r="I9" i="68"/>
  <c r="Q19" i="68"/>
  <c r="Q31" i="69"/>
  <c r="K10" i="71"/>
  <c r="I30" i="72"/>
  <c r="Q11" i="73"/>
  <c r="K26" i="73"/>
  <c r="Q29" i="73"/>
  <c r="Q25" i="66"/>
  <c r="Q11" i="67"/>
  <c r="Q28" i="67"/>
  <c r="Q15" i="68"/>
  <c r="Q9" i="69"/>
  <c r="Q17" i="69"/>
  <c r="Q24" i="69"/>
  <c r="Q4" i="71"/>
  <c r="Q23" i="71"/>
  <c r="Q14" i="72"/>
  <c r="Q19" i="72"/>
  <c r="Q29" i="72"/>
  <c r="H3" i="73"/>
  <c r="Q5" i="73"/>
  <c r="Q18" i="73"/>
  <c r="Q31" i="73"/>
  <c r="K20" i="1"/>
  <c r="I20" i="1"/>
  <c r="K23" i="2"/>
  <c r="I23" i="2"/>
  <c r="K31" i="2"/>
  <c r="I31" i="2"/>
  <c r="I30" i="3"/>
  <c r="K30" i="3"/>
  <c r="I18" i="5"/>
  <c r="K18" i="5"/>
  <c r="I8" i="6"/>
  <c r="K8" i="6"/>
  <c r="K9" i="7"/>
  <c r="I9" i="7"/>
  <c r="I21" i="1"/>
  <c r="K21" i="1"/>
  <c r="K13" i="2"/>
  <c r="I13" i="2"/>
  <c r="K26" i="2"/>
  <c r="I26" i="2"/>
  <c r="K8" i="3"/>
  <c r="I8" i="3"/>
  <c r="K6" i="4"/>
  <c r="I6" i="4"/>
  <c r="K27" i="4"/>
  <c r="I27" i="4"/>
  <c r="I11" i="22"/>
  <c r="K11" i="22"/>
  <c r="I10" i="1"/>
  <c r="K10" i="1"/>
  <c r="K11" i="1"/>
  <c r="I11" i="1"/>
  <c r="K12" i="1"/>
  <c r="I12" i="1"/>
  <c r="K22" i="1"/>
  <c r="I22" i="1"/>
  <c r="K23" i="1"/>
  <c r="I23" i="1"/>
  <c r="K14" i="2"/>
  <c r="I14" i="2"/>
  <c r="I27" i="2"/>
  <c r="K27" i="2"/>
  <c r="I9" i="3"/>
  <c r="K9" i="3"/>
  <c r="K21" i="3"/>
  <c r="I21" i="3"/>
  <c r="I7" i="4"/>
  <c r="K7" i="4"/>
  <c r="I18" i="4"/>
  <c r="K18" i="4"/>
  <c r="K28" i="4"/>
  <c r="I28" i="4"/>
  <c r="K29" i="4"/>
  <c r="I29" i="4"/>
  <c r="I10" i="5"/>
  <c r="K10" i="5"/>
  <c r="K11" i="5"/>
  <c r="I11" i="5"/>
  <c r="I21" i="5"/>
  <c r="K21" i="5"/>
  <c r="I11" i="6"/>
  <c r="K11" i="6"/>
  <c r="I22" i="6"/>
  <c r="K22" i="6"/>
  <c r="I18" i="7"/>
  <c r="K18" i="7"/>
  <c r="I28" i="15"/>
  <c r="K28" i="15"/>
  <c r="I13" i="1"/>
  <c r="K13" i="1"/>
  <c r="I24" i="1"/>
  <c r="K24" i="1"/>
  <c r="K15" i="2"/>
  <c r="I15" i="2"/>
  <c r="K28" i="2"/>
  <c r="I28" i="2"/>
  <c r="K29" i="2"/>
  <c r="I29" i="2"/>
  <c r="K10" i="3"/>
  <c r="I10" i="3"/>
  <c r="K11" i="3"/>
  <c r="I11" i="3"/>
  <c r="K22" i="3"/>
  <c r="I22" i="3"/>
  <c r="K23" i="3"/>
  <c r="I23" i="3"/>
  <c r="K24" i="3"/>
  <c r="I24" i="3"/>
  <c r="K31" i="3"/>
  <c r="I31" i="3"/>
  <c r="K8" i="4"/>
  <c r="I8" i="4"/>
  <c r="K9" i="4"/>
  <c r="I9" i="4"/>
  <c r="K19" i="4"/>
  <c r="I19" i="4"/>
  <c r="K30" i="4"/>
  <c r="I30" i="4"/>
  <c r="K12" i="5"/>
  <c r="I12" i="5"/>
  <c r="K22" i="5"/>
  <c r="I22" i="5"/>
  <c r="K23" i="5"/>
  <c r="I23" i="5"/>
  <c r="K12" i="6"/>
  <c r="I12" i="6"/>
  <c r="K13" i="6"/>
  <c r="I13" i="6"/>
  <c r="K23" i="6"/>
  <c r="I23" i="6"/>
  <c r="I4" i="7"/>
  <c r="K4" i="7"/>
  <c r="I26" i="7"/>
  <c r="K26" i="7"/>
  <c r="AD3" i="1"/>
  <c r="J4" i="1"/>
  <c r="K14" i="1"/>
  <c r="I14" i="1"/>
  <c r="K15" i="1"/>
  <c r="I15" i="1"/>
  <c r="K25" i="1"/>
  <c r="I25" i="1"/>
  <c r="I31" i="1"/>
  <c r="K31" i="1"/>
  <c r="AD3" i="2"/>
  <c r="K5" i="2"/>
  <c r="I5" i="2"/>
  <c r="K16" i="2"/>
  <c r="I16" i="2"/>
  <c r="K17" i="2"/>
  <c r="I17" i="2"/>
  <c r="K18" i="2"/>
  <c r="I18" i="2"/>
  <c r="I30" i="2"/>
  <c r="K30" i="2"/>
  <c r="I12" i="3"/>
  <c r="K12" i="3"/>
  <c r="I25" i="3"/>
  <c r="K25" i="3"/>
  <c r="I10" i="4"/>
  <c r="K10" i="4"/>
  <c r="I20" i="4"/>
  <c r="K20" i="4"/>
  <c r="K21" i="4"/>
  <c r="I21" i="4"/>
  <c r="I13" i="5"/>
  <c r="K13" i="5"/>
  <c r="I24" i="5"/>
  <c r="K24" i="5"/>
  <c r="I14" i="6"/>
  <c r="K14" i="6"/>
  <c r="K24" i="6"/>
  <c r="I24" i="6"/>
  <c r="K25" i="6"/>
  <c r="I25" i="6"/>
  <c r="K31" i="6"/>
  <c r="I31" i="6"/>
  <c r="K5" i="7"/>
  <c r="I5" i="7"/>
  <c r="K12" i="7"/>
  <c r="I12" i="7"/>
  <c r="K18" i="3"/>
  <c r="I18" i="3"/>
  <c r="I15" i="4"/>
  <c r="K15" i="4"/>
  <c r="K19" i="5"/>
  <c r="I19" i="5"/>
  <c r="K9" i="6"/>
  <c r="I9" i="6"/>
  <c r="I30" i="6"/>
  <c r="K30" i="6"/>
  <c r="K23" i="7"/>
  <c r="I23" i="7"/>
  <c r="I12" i="2"/>
  <c r="K12" i="2"/>
  <c r="K24" i="2"/>
  <c r="I24" i="2"/>
  <c r="K5" i="4"/>
  <c r="I5" i="4"/>
  <c r="K17" i="4"/>
  <c r="I17" i="4"/>
  <c r="K9" i="5"/>
  <c r="I9" i="5"/>
  <c r="K20" i="6"/>
  <c r="I20" i="6"/>
  <c r="I5" i="1"/>
  <c r="K5" i="1"/>
  <c r="I16" i="1"/>
  <c r="K16" i="1"/>
  <c r="K26" i="1"/>
  <c r="I26" i="1"/>
  <c r="K27" i="1"/>
  <c r="I27" i="1"/>
  <c r="I6" i="2"/>
  <c r="K6" i="2"/>
  <c r="I19" i="2"/>
  <c r="K19" i="2"/>
  <c r="K13" i="3"/>
  <c r="I13" i="3"/>
  <c r="K26" i="3"/>
  <c r="I26" i="3"/>
  <c r="K27" i="3"/>
  <c r="I27" i="3"/>
  <c r="K11" i="4"/>
  <c r="I11" i="4"/>
  <c r="K22" i="4"/>
  <c r="I22" i="4"/>
  <c r="AD3" i="5"/>
  <c r="J4" i="5"/>
  <c r="K14" i="5"/>
  <c r="I14" i="5"/>
  <c r="K15" i="5"/>
  <c r="I15" i="5"/>
  <c r="K25" i="5"/>
  <c r="I25" i="5"/>
  <c r="K31" i="5"/>
  <c r="I31" i="5"/>
  <c r="AD3" i="6"/>
  <c r="K5" i="6"/>
  <c r="I5" i="6"/>
  <c r="K15" i="6"/>
  <c r="I15" i="6"/>
  <c r="K26" i="6"/>
  <c r="I26" i="6"/>
  <c r="I6" i="7"/>
  <c r="K6" i="7"/>
  <c r="K7" i="7"/>
  <c r="I7" i="7"/>
  <c r="K14" i="7"/>
  <c r="I14" i="7"/>
  <c r="K20" i="7"/>
  <c r="I20" i="7"/>
  <c r="K5" i="3"/>
  <c r="I5" i="3"/>
  <c r="K19" i="3"/>
  <c r="I19" i="3"/>
  <c r="I26" i="4"/>
  <c r="K26" i="4"/>
  <c r="K10" i="7"/>
  <c r="I10" i="7"/>
  <c r="K30" i="7"/>
  <c r="I30" i="7"/>
  <c r="K9" i="1"/>
  <c r="I9" i="1"/>
  <c r="K25" i="2"/>
  <c r="I25" i="2"/>
  <c r="K7" i="3"/>
  <c r="I7" i="3"/>
  <c r="K20" i="5"/>
  <c r="I20" i="5"/>
  <c r="K21" i="6"/>
  <c r="I21" i="6"/>
  <c r="I6" i="1"/>
  <c r="K6" i="1"/>
  <c r="K17" i="1"/>
  <c r="I17" i="1"/>
  <c r="K28" i="1"/>
  <c r="I28" i="1"/>
  <c r="K7" i="2"/>
  <c r="I7" i="2"/>
  <c r="I20" i="2"/>
  <c r="K20" i="2"/>
  <c r="K21" i="2"/>
  <c r="I21" i="2"/>
  <c r="K14" i="3"/>
  <c r="I14" i="3"/>
  <c r="K15" i="3"/>
  <c r="I15" i="3"/>
  <c r="K16" i="3"/>
  <c r="I16" i="3"/>
  <c r="I28" i="3"/>
  <c r="K28" i="3"/>
  <c r="K12" i="4"/>
  <c r="I12" i="4"/>
  <c r="K13" i="4"/>
  <c r="I13" i="4"/>
  <c r="I23" i="4"/>
  <c r="K23" i="4"/>
  <c r="I5" i="5"/>
  <c r="K5" i="5"/>
  <c r="I16" i="5"/>
  <c r="K16" i="5"/>
  <c r="I26" i="5"/>
  <c r="K26" i="5"/>
  <c r="K27" i="5"/>
  <c r="I27" i="5"/>
  <c r="I6" i="6"/>
  <c r="K6" i="6"/>
  <c r="K16" i="6"/>
  <c r="I16" i="6"/>
  <c r="K17" i="6"/>
  <c r="I17" i="6"/>
  <c r="I27" i="6"/>
  <c r="K27" i="6"/>
  <c r="K21" i="7"/>
  <c r="I21" i="7"/>
  <c r="K28" i="7"/>
  <c r="I28" i="7"/>
  <c r="I8" i="1"/>
  <c r="K8" i="1"/>
  <c r="I30" i="1"/>
  <c r="K30" i="1"/>
  <c r="I11" i="2"/>
  <c r="K11" i="2"/>
  <c r="I8" i="5"/>
  <c r="K8" i="5"/>
  <c r="I29" i="5"/>
  <c r="K29" i="5"/>
  <c r="I19" i="6"/>
  <c r="K19" i="6"/>
  <c r="I24" i="7"/>
  <c r="K24" i="7"/>
  <c r="K6" i="3"/>
  <c r="I6" i="3"/>
  <c r="I20" i="3"/>
  <c r="K20" i="3"/>
  <c r="AD3" i="4"/>
  <c r="J4" i="4"/>
  <c r="K16" i="4"/>
  <c r="I16" i="4"/>
  <c r="K30" i="5"/>
  <c r="I30" i="5"/>
  <c r="K10" i="6"/>
  <c r="I10" i="6"/>
  <c r="I7" i="1"/>
  <c r="K7" i="1"/>
  <c r="I18" i="1"/>
  <c r="K18" i="1"/>
  <c r="K19" i="1"/>
  <c r="I19" i="1"/>
  <c r="I29" i="1"/>
  <c r="K29" i="1"/>
  <c r="K8" i="2"/>
  <c r="I8" i="2"/>
  <c r="K9" i="2"/>
  <c r="I9" i="2"/>
  <c r="K10" i="2"/>
  <c r="I10" i="2"/>
  <c r="I22" i="2"/>
  <c r="K22" i="2"/>
  <c r="I4" i="3"/>
  <c r="K4" i="3"/>
  <c r="J3" i="3"/>
  <c r="I17" i="3"/>
  <c r="K17" i="3"/>
  <c r="K29" i="3"/>
  <c r="I29" i="3"/>
  <c r="K14" i="4"/>
  <c r="I14" i="4"/>
  <c r="K24" i="4"/>
  <c r="I24" i="4"/>
  <c r="K25" i="4"/>
  <c r="I25" i="4"/>
  <c r="I31" i="4"/>
  <c r="K31" i="4"/>
  <c r="K6" i="5"/>
  <c r="I6" i="5"/>
  <c r="K7" i="5"/>
  <c r="I7" i="5"/>
  <c r="K17" i="5"/>
  <c r="I17" i="5"/>
  <c r="K28" i="5"/>
  <c r="I28" i="5"/>
  <c r="K7" i="6"/>
  <c r="I7" i="6"/>
  <c r="K18" i="6"/>
  <c r="I18" i="6"/>
  <c r="K28" i="6"/>
  <c r="I28" i="6"/>
  <c r="K29" i="6"/>
  <c r="I29" i="6"/>
  <c r="I16" i="7"/>
  <c r="K16" i="7"/>
  <c r="I13" i="8"/>
  <c r="K13" i="8"/>
  <c r="I30" i="8"/>
  <c r="K30" i="8"/>
  <c r="I12" i="9"/>
  <c r="K12" i="9"/>
  <c r="I22" i="13"/>
  <c r="K22" i="13"/>
  <c r="I31" i="9"/>
  <c r="K31" i="9"/>
  <c r="AD3" i="3"/>
  <c r="AD3" i="7"/>
  <c r="AD3" i="8"/>
  <c r="K17" i="8"/>
  <c r="I29" i="8"/>
  <c r="I11" i="9"/>
  <c r="I13" i="10"/>
  <c r="K13" i="10"/>
  <c r="I17" i="10"/>
  <c r="K30" i="11"/>
  <c r="I30" i="11"/>
  <c r="I11" i="12"/>
  <c r="K10" i="13"/>
  <c r="I10" i="13"/>
  <c r="I31" i="13"/>
  <c r="K31" i="13"/>
  <c r="K13" i="14"/>
  <c r="I13" i="14"/>
  <c r="I14" i="15"/>
  <c r="K14" i="15"/>
  <c r="K9" i="16"/>
  <c r="I9" i="16"/>
  <c r="K10" i="16"/>
  <c r="I10" i="16"/>
  <c r="I30" i="18"/>
  <c r="K30" i="18"/>
  <c r="K11" i="21"/>
  <c r="I11" i="21"/>
  <c r="I7" i="24"/>
  <c r="K7" i="24"/>
  <c r="K23" i="8"/>
  <c r="I23" i="8"/>
  <c r="K4" i="13"/>
  <c r="I4" i="13"/>
  <c r="J3" i="13"/>
  <c r="K20" i="13"/>
  <c r="I20" i="13"/>
  <c r="K14" i="14"/>
  <c r="I14" i="14"/>
  <c r="I29" i="19"/>
  <c r="K29" i="19"/>
  <c r="K6" i="22"/>
  <c r="K13" i="71"/>
  <c r="I13" i="71"/>
  <c r="K28" i="74"/>
  <c r="I28" i="74"/>
  <c r="J4" i="8"/>
  <c r="I14" i="8"/>
  <c r="K14" i="8"/>
  <c r="I23" i="9"/>
  <c r="K23" i="9"/>
  <c r="I27" i="9"/>
  <c r="I20" i="10"/>
  <c r="K20" i="10"/>
  <c r="I26" i="11"/>
  <c r="K26" i="11"/>
  <c r="K28" i="13"/>
  <c r="I28" i="13"/>
  <c r="K4" i="15"/>
  <c r="I4" i="15"/>
  <c r="I26" i="15"/>
  <c r="K26" i="15"/>
  <c r="K21" i="20"/>
  <c r="I21" i="20"/>
  <c r="K10" i="21"/>
  <c r="I10" i="21"/>
  <c r="K30" i="21"/>
  <c r="I30" i="21"/>
  <c r="K29" i="7"/>
  <c r="I29" i="7"/>
  <c r="I18" i="11"/>
  <c r="K18" i="11"/>
  <c r="I19" i="75"/>
  <c r="K19" i="75"/>
  <c r="I18" i="8"/>
  <c r="I24" i="8"/>
  <c r="I6" i="9"/>
  <c r="K18" i="9"/>
  <c r="I18" i="9"/>
  <c r="K22" i="9"/>
  <c r="I21" i="10"/>
  <c r="K21" i="10"/>
  <c r="I25" i="10"/>
  <c r="I27" i="12"/>
  <c r="K27" i="13"/>
  <c r="I27" i="13"/>
  <c r="K21" i="14"/>
  <c r="I21" i="14"/>
  <c r="I15" i="17"/>
  <c r="K15" i="17"/>
  <c r="I11" i="20"/>
  <c r="K11" i="20"/>
  <c r="K20" i="20"/>
  <c r="I20" i="20"/>
  <c r="K18" i="21"/>
  <c r="I18" i="21"/>
  <c r="K5" i="9"/>
  <c r="I5" i="9"/>
  <c r="I15" i="7"/>
  <c r="K26" i="8"/>
  <c r="I26" i="8"/>
  <c r="K8" i="9"/>
  <c r="I8" i="9"/>
  <c r="K8" i="10"/>
  <c r="I8" i="10"/>
  <c r="I28" i="10"/>
  <c r="K28" i="10"/>
  <c r="K6" i="11"/>
  <c r="I6" i="11"/>
  <c r="J3" i="12"/>
  <c r="I11" i="13"/>
  <c r="J7" i="17"/>
  <c r="AD3" i="17"/>
  <c r="K8" i="17"/>
  <c r="I8" i="17"/>
  <c r="I16" i="21"/>
  <c r="K16" i="21"/>
  <c r="K4" i="22"/>
  <c r="J3" i="22"/>
  <c r="I4" i="22"/>
  <c r="I20" i="23"/>
  <c r="K20" i="23"/>
  <c r="I10" i="24"/>
  <c r="K10" i="24"/>
  <c r="I12" i="10"/>
  <c r="K12" i="10"/>
  <c r="K24" i="10"/>
  <c r="I24" i="10"/>
  <c r="AD3" i="14"/>
  <c r="J8" i="14"/>
  <c r="K31" i="15"/>
  <c r="I31" i="15"/>
  <c r="I31" i="17"/>
  <c r="K31" i="17"/>
  <c r="I29" i="18"/>
  <c r="K29" i="18"/>
  <c r="I13" i="35"/>
  <c r="K13" i="35"/>
  <c r="K12" i="74"/>
  <c r="I12" i="74"/>
  <c r="K18" i="75"/>
  <c r="I18" i="75"/>
  <c r="J4" i="2"/>
  <c r="J4" i="6"/>
  <c r="Q14" i="7"/>
  <c r="K10" i="8"/>
  <c r="I10" i="8"/>
  <c r="K20" i="8"/>
  <c r="I20" i="8"/>
  <c r="I29" i="10"/>
  <c r="K29" i="10"/>
  <c r="K14" i="11"/>
  <c r="I14" i="11"/>
  <c r="K31" i="11"/>
  <c r="I31" i="11"/>
  <c r="I6" i="13"/>
  <c r="K6" i="13"/>
  <c r="K19" i="13"/>
  <c r="I19" i="13"/>
  <c r="I30" i="13"/>
  <c r="K30" i="13"/>
  <c r="I16" i="14"/>
  <c r="K16" i="14"/>
  <c r="K18" i="14"/>
  <c r="I18" i="14"/>
  <c r="K29" i="14"/>
  <c r="I29" i="14"/>
  <c r="I30" i="17"/>
  <c r="K30" i="17"/>
  <c r="I23" i="22"/>
  <c r="K23" i="22"/>
  <c r="K27" i="30"/>
  <c r="I27" i="30"/>
  <c r="K31" i="30"/>
  <c r="I31" i="30"/>
  <c r="K31" i="8"/>
  <c r="I31" i="8"/>
  <c r="I15" i="9"/>
  <c r="K15" i="9"/>
  <c r="AD3" i="10"/>
  <c r="J4" i="10"/>
  <c r="K16" i="10"/>
  <c r="I16" i="10"/>
  <c r="K8" i="11"/>
  <c r="I8" i="11"/>
  <c r="K22" i="11"/>
  <c r="I22" i="11"/>
  <c r="AD3" i="13"/>
  <c r="K8" i="13"/>
  <c r="I8" i="13"/>
  <c r="I6" i="15"/>
  <c r="K6" i="15"/>
  <c r="K11" i="15"/>
  <c r="I11" i="15"/>
  <c r="I18" i="15"/>
  <c r="K18" i="15"/>
  <c r="K12" i="17"/>
  <c r="I12" i="17"/>
  <c r="AD3" i="18"/>
  <c r="K26" i="19"/>
  <c r="I26" i="19"/>
  <c r="K8" i="20"/>
  <c r="I8" i="20"/>
  <c r="I23" i="20"/>
  <c r="K23" i="20"/>
  <c r="I13" i="21"/>
  <c r="K13" i="21"/>
  <c r="I24" i="21"/>
  <c r="K24" i="21"/>
  <c r="K28" i="28"/>
  <c r="I28" i="28"/>
  <c r="I13" i="7"/>
  <c r="I22" i="7"/>
  <c r="K8" i="8"/>
  <c r="I22" i="8"/>
  <c r="K22" i="8"/>
  <c r="I27" i="8"/>
  <c r="AD3" i="9"/>
  <c r="J4" i="9"/>
  <c r="I9" i="9"/>
  <c r="K26" i="9"/>
  <c r="I26" i="9"/>
  <c r="K30" i="9"/>
  <c r="I5" i="10"/>
  <c r="K5" i="10"/>
  <c r="I9" i="10"/>
  <c r="I10" i="11"/>
  <c r="K10" i="11"/>
  <c r="K16" i="11"/>
  <c r="I16" i="11"/>
  <c r="I14" i="13"/>
  <c r="K14" i="13"/>
  <c r="K21" i="13"/>
  <c r="I21" i="13"/>
  <c r="K25" i="14"/>
  <c r="I25" i="14"/>
  <c r="J8" i="15"/>
  <c r="AD3" i="15"/>
  <c r="I19" i="15"/>
  <c r="K19" i="15"/>
  <c r="AD3" i="16"/>
  <c r="K5" i="21"/>
  <c r="I5" i="21"/>
  <c r="K6" i="21"/>
  <c r="I6" i="21"/>
  <c r="I9" i="21"/>
  <c r="K9" i="21"/>
  <c r="K6" i="27"/>
  <c r="I6" i="27"/>
  <c r="Q18" i="7"/>
  <c r="I11" i="8"/>
  <c r="I16" i="8"/>
  <c r="I5" i="12"/>
  <c r="I13" i="12"/>
  <c r="I21" i="12"/>
  <c r="I29" i="12"/>
  <c r="K26" i="13"/>
  <c r="I26" i="13"/>
  <c r="Q9" i="14"/>
  <c r="I10" i="14"/>
  <c r="K23" i="14"/>
  <c r="I23" i="14"/>
  <c r="Q25" i="14"/>
  <c r="K10" i="15"/>
  <c r="I10" i="15"/>
  <c r="Q20" i="15"/>
  <c r="Q10" i="16"/>
  <c r="K5" i="17"/>
  <c r="J3" i="17"/>
  <c r="Q16" i="17"/>
  <c r="I21" i="18"/>
  <c r="K21" i="18"/>
  <c r="J3" i="18"/>
  <c r="K25" i="19"/>
  <c r="I25" i="19"/>
  <c r="Q12" i="20"/>
  <c r="I27" i="20"/>
  <c r="K27" i="20"/>
  <c r="K29" i="21"/>
  <c r="I29" i="21"/>
  <c r="K5" i="22"/>
  <c r="I5" i="22"/>
  <c r="J8" i="23"/>
  <c r="AD3" i="23"/>
  <c r="I25" i="23"/>
  <c r="I26" i="24"/>
  <c r="K26" i="24"/>
  <c r="I17" i="25"/>
  <c r="K17" i="25"/>
  <c r="I17" i="27"/>
  <c r="K17" i="27"/>
  <c r="I15" i="28"/>
  <c r="K15" i="28"/>
  <c r="K9" i="31"/>
  <c r="I9" i="31"/>
  <c r="K17" i="31"/>
  <c r="I17" i="31"/>
  <c r="K11" i="32"/>
  <c r="I11" i="32"/>
  <c r="K30" i="33"/>
  <c r="I30" i="33"/>
  <c r="K8" i="38"/>
  <c r="I8" i="38"/>
  <c r="I17" i="39"/>
  <c r="K17" i="39"/>
  <c r="K28" i="8"/>
  <c r="I28" i="8"/>
  <c r="K10" i="9"/>
  <c r="I10" i="9"/>
  <c r="K13" i="9"/>
  <c r="I13" i="9"/>
  <c r="X3" i="12"/>
  <c r="K5" i="13"/>
  <c r="I5" i="13"/>
  <c r="Q7" i="13"/>
  <c r="K15" i="14"/>
  <c r="I15" i="14"/>
  <c r="K15" i="15"/>
  <c r="I15" i="15"/>
  <c r="K22" i="15"/>
  <c r="I22" i="15"/>
  <c r="K27" i="15"/>
  <c r="I27" i="15"/>
  <c r="I4" i="16"/>
  <c r="K4" i="16"/>
  <c r="I25" i="16"/>
  <c r="K25" i="16"/>
  <c r="I14" i="17"/>
  <c r="K14" i="17"/>
  <c r="I22" i="18"/>
  <c r="K22" i="18"/>
  <c r="AD3" i="19"/>
  <c r="J21" i="19"/>
  <c r="K22" i="19"/>
  <c r="I22" i="19"/>
  <c r="I10" i="20"/>
  <c r="K10" i="20"/>
  <c r="I19" i="20"/>
  <c r="K19" i="20"/>
  <c r="I26" i="20"/>
  <c r="K26" i="20"/>
  <c r="K26" i="21"/>
  <c r="I26" i="21"/>
  <c r="I31" i="22"/>
  <c r="K31" i="22"/>
  <c r="I4" i="23"/>
  <c r="K4" i="23"/>
  <c r="J3" i="23"/>
  <c r="I16" i="25"/>
  <c r="K16" i="25"/>
  <c r="I7" i="26"/>
  <c r="K7" i="26"/>
  <c r="K6" i="28"/>
  <c r="I6" i="28"/>
  <c r="I10" i="28"/>
  <c r="K10" i="28"/>
  <c r="K5" i="30"/>
  <c r="J3" i="30"/>
  <c r="I9" i="33"/>
  <c r="K9" i="33"/>
  <c r="K12" i="8"/>
  <c r="I12" i="8"/>
  <c r="Q15" i="9"/>
  <c r="K20" i="9"/>
  <c r="I20" i="9"/>
  <c r="K21" i="9"/>
  <c r="I21" i="9"/>
  <c r="Q23" i="9"/>
  <c r="K28" i="9"/>
  <c r="I28" i="9"/>
  <c r="K29" i="9"/>
  <c r="I29" i="9"/>
  <c r="Q31" i="9"/>
  <c r="Q5" i="10"/>
  <c r="K10" i="10"/>
  <c r="I10" i="10"/>
  <c r="K11" i="10"/>
  <c r="I11" i="10"/>
  <c r="Q13" i="10"/>
  <c r="K18" i="10"/>
  <c r="I18" i="10"/>
  <c r="K19" i="10"/>
  <c r="I19" i="10"/>
  <c r="Q21" i="10"/>
  <c r="K26" i="10"/>
  <c r="I26" i="10"/>
  <c r="K27" i="10"/>
  <c r="I27" i="10"/>
  <c r="Q29" i="10"/>
  <c r="I7" i="11"/>
  <c r="I15" i="11"/>
  <c r="I23" i="11"/>
  <c r="AD3" i="12"/>
  <c r="K12" i="13"/>
  <c r="I12" i="13"/>
  <c r="K13" i="13"/>
  <c r="I13" i="13"/>
  <c r="K19" i="14"/>
  <c r="K28" i="14"/>
  <c r="I28" i="14"/>
  <c r="K31" i="14"/>
  <c r="I31" i="14"/>
  <c r="K7" i="15"/>
  <c r="I7" i="15"/>
  <c r="I8" i="16"/>
  <c r="K8" i="16"/>
  <c r="K13" i="16"/>
  <c r="I13" i="16"/>
  <c r="K14" i="16"/>
  <c r="I14" i="16"/>
  <c r="I17" i="16"/>
  <c r="K17" i="16"/>
  <c r="I24" i="16"/>
  <c r="K24" i="16"/>
  <c r="I6" i="17"/>
  <c r="K6" i="17"/>
  <c r="K19" i="17"/>
  <c r="I19" i="17"/>
  <c r="K20" i="17"/>
  <c r="I20" i="17"/>
  <c r="I23" i="17"/>
  <c r="K23" i="17"/>
  <c r="K15" i="20"/>
  <c r="I15" i="20"/>
  <c r="K16" i="20"/>
  <c r="I16" i="20"/>
  <c r="I27" i="22"/>
  <c r="K27" i="22"/>
  <c r="I17" i="23"/>
  <c r="K17" i="23"/>
  <c r="J6" i="25"/>
  <c r="J3" i="25" s="1"/>
  <c r="AD3" i="25"/>
  <c r="K31" i="25"/>
  <c r="I31" i="25"/>
  <c r="AD3" i="11"/>
  <c r="J4" i="11"/>
  <c r="K6" i="12"/>
  <c r="I6" i="12"/>
  <c r="K7" i="12"/>
  <c r="I7" i="12"/>
  <c r="Q9" i="12"/>
  <c r="K14" i="12"/>
  <c r="I14" i="12"/>
  <c r="K15" i="12"/>
  <c r="I15" i="12"/>
  <c r="Q17" i="12"/>
  <c r="K22" i="12"/>
  <c r="I22" i="12"/>
  <c r="K23" i="12"/>
  <c r="I23" i="12"/>
  <c r="Q25" i="12"/>
  <c r="K30" i="12"/>
  <c r="I30" i="12"/>
  <c r="Q15" i="13"/>
  <c r="I16" i="13"/>
  <c r="K23" i="13"/>
  <c r="K12" i="14"/>
  <c r="I12" i="14"/>
  <c r="K20" i="14"/>
  <c r="I20" i="14"/>
  <c r="K12" i="15"/>
  <c r="I12" i="15"/>
  <c r="K11" i="17"/>
  <c r="I11" i="17"/>
  <c r="K27" i="18"/>
  <c r="I27" i="18"/>
  <c r="K7" i="20"/>
  <c r="I7" i="20"/>
  <c r="I17" i="21"/>
  <c r="K17" i="21"/>
  <c r="K22" i="21"/>
  <c r="I22" i="21"/>
  <c r="I27" i="24"/>
  <c r="K27" i="24"/>
  <c r="I22" i="26"/>
  <c r="K22" i="26"/>
  <c r="K10" i="27"/>
  <c r="I10" i="27"/>
  <c r="I8" i="29"/>
  <c r="K8" i="29"/>
  <c r="K13" i="29"/>
  <c r="I13" i="29"/>
  <c r="I6" i="30"/>
  <c r="K6" i="30"/>
  <c r="Q14" i="8"/>
  <c r="Q25" i="8"/>
  <c r="Q7" i="9"/>
  <c r="K9" i="11"/>
  <c r="I9" i="11"/>
  <c r="Q11" i="11"/>
  <c r="I12" i="11"/>
  <c r="K17" i="11"/>
  <c r="I17" i="11"/>
  <c r="Q19" i="11"/>
  <c r="I20" i="11"/>
  <c r="K24" i="11"/>
  <c r="I24" i="11"/>
  <c r="K25" i="11"/>
  <c r="I25" i="11"/>
  <c r="Q27" i="11"/>
  <c r="K4" i="12"/>
  <c r="I4" i="12"/>
  <c r="K12" i="12"/>
  <c r="I12" i="12"/>
  <c r="K20" i="12"/>
  <c r="I20" i="12"/>
  <c r="K28" i="12"/>
  <c r="I28" i="12"/>
  <c r="K31" i="12"/>
  <c r="I31" i="12"/>
  <c r="Q23" i="13"/>
  <c r="K17" i="14"/>
  <c r="I17" i="14"/>
  <c r="K30" i="14"/>
  <c r="I30" i="14"/>
  <c r="K13" i="15"/>
  <c r="I13" i="15"/>
  <c r="K18" i="16"/>
  <c r="I18" i="16"/>
  <c r="K24" i="17"/>
  <c r="I24" i="17"/>
  <c r="Q30" i="19"/>
  <c r="I15" i="22"/>
  <c r="K15" i="22"/>
  <c r="K16" i="22"/>
  <c r="I16" i="22"/>
  <c r="K20" i="22"/>
  <c r="I20" i="22"/>
  <c r="K18" i="23"/>
  <c r="I18" i="23"/>
  <c r="K19" i="30"/>
  <c r="I19" i="30"/>
  <c r="K18" i="13"/>
  <c r="I18" i="13"/>
  <c r="K29" i="13"/>
  <c r="I29" i="13"/>
  <c r="K22" i="14"/>
  <c r="I22" i="14"/>
  <c r="K5" i="15"/>
  <c r="I5" i="15"/>
  <c r="Q7" i="15"/>
  <c r="K17" i="15"/>
  <c r="I19" i="16"/>
  <c r="I25" i="17"/>
  <c r="I28" i="19"/>
  <c r="K28" i="19"/>
  <c r="AD3" i="22"/>
  <c r="I14" i="22"/>
  <c r="K14" i="22"/>
  <c r="I30" i="22"/>
  <c r="K30" i="22"/>
  <c r="K26" i="23"/>
  <c r="I26" i="23"/>
  <c r="K31" i="23"/>
  <c r="I31" i="23"/>
  <c r="K21" i="24"/>
  <c r="I21" i="24"/>
  <c r="I29" i="25"/>
  <c r="K29" i="25"/>
  <c r="I6" i="26"/>
  <c r="K6" i="26"/>
  <c r="K24" i="28"/>
  <c r="I24" i="28"/>
  <c r="AD3" i="20"/>
  <c r="K22" i="25"/>
  <c r="I22" i="25"/>
  <c r="I25" i="25"/>
  <c r="K25" i="25"/>
  <c r="K26" i="26"/>
  <c r="I26" i="26"/>
  <c r="K9" i="29"/>
  <c r="I9" i="29"/>
  <c r="I19" i="29"/>
  <c r="K19" i="29"/>
  <c r="I24" i="29"/>
  <c r="K24" i="29"/>
  <c r="K29" i="29"/>
  <c r="I29" i="29"/>
  <c r="K10" i="30"/>
  <c r="I10" i="30"/>
  <c r="K24" i="30"/>
  <c r="I24" i="30"/>
  <c r="AD3" i="32"/>
  <c r="J6" i="32"/>
  <c r="Q28" i="15"/>
  <c r="Q12" i="17"/>
  <c r="Q31" i="18"/>
  <c r="Q26" i="19"/>
  <c r="Q8" i="20"/>
  <c r="Q30" i="21"/>
  <c r="K6" i="23"/>
  <c r="I6" i="23"/>
  <c r="K4" i="24"/>
  <c r="I4" i="24"/>
  <c r="K9" i="24"/>
  <c r="I9" i="24"/>
  <c r="I18" i="24"/>
  <c r="K18" i="24"/>
  <c r="Q28" i="24"/>
  <c r="K4" i="26"/>
  <c r="I4" i="26"/>
  <c r="I14" i="26"/>
  <c r="K14" i="26"/>
  <c r="K18" i="26"/>
  <c r="I18" i="26"/>
  <c r="K24" i="27"/>
  <c r="I24" i="27"/>
  <c r="I28" i="27"/>
  <c r="K28" i="27"/>
  <c r="K16" i="28"/>
  <c r="I16" i="28"/>
  <c r="K16" i="30"/>
  <c r="I16" i="30"/>
  <c r="I20" i="15"/>
  <c r="I22" i="16"/>
  <c r="Q26" i="16"/>
  <c r="I28" i="17"/>
  <c r="J4" i="20"/>
  <c r="I24" i="20"/>
  <c r="Q28" i="20"/>
  <c r="I14" i="21"/>
  <c r="Q18" i="21"/>
  <c r="I7" i="22"/>
  <c r="I12" i="22"/>
  <c r="Q15" i="22"/>
  <c r="K5" i="23"/>
  <c r="I5" i="24"/>
  <c r="I18" i="25"/>
  <c r="K8" i="28"/>
  <c r="I8" i="28"/>
  <c r="AD3" i="29"/>
  <c r="J5" i="29"/>
  <c r="J3" i="29" s="1"/>
  <c r="K6" i="29"/>
  <c r="I6" i="29"/>
  <c r="I11" i="29"/>
  <c r="K11" i="29"/>
  <c r="Q14" i="29"/>
  <c r="K25" i="29"/>
  <c r="I25" i="29"/>
  <c r="AD3" i="30"/>
  <c r="AD3" i="31"/>
  <c r="J4" i="31"/>
  <c r="K5" i="31"/>
  <c r="I5" i="31"/>
  <c r="I29" i="37"/>
  <c r="K29" i="37"/>
  <c r="AD3" i="21"/>
  <c r="K24" i="22"/>
  <c r="I24" i="22"/>
  <c r="I13" i="23"/>
  <c r="K13" i="23"/>
  <c r="I28" i="23"/>
  <c r="K28" i="23"/>
  <c r="K8" i="24"/>
  <c r="I8" i="24"/>
  <c r="K26" i="25"/>
  <c r="I26" i="25"/>
  <c r="K27" i="26"/>
  <c r="I27" i="26"/>
  <c r="K31" i="26"/>
  <c r="I31" i="26"/>
  <c r="K8" i="27"/>
  <c r="I8" i="27"/>
  <c r="I12" i="27"/>
  <c r="K12" i="27"/>
  <c r="K10" i="29"/>
  <c r="I10" i="29"/>
  <c r="I16" i="29"/>
  <c r="K16" i="29"/>
  <c r="K11" i="30"/>
  <c r="I11" i="30"/>
  <c r="I12" i="31"/>
  <c r="K12" i="31"/>
  <c r="I24" i="31"/>
  <c r="K24" i="31"/>
  <c r="K25" i="31"/>
  <c r="I25" i="31"/>
  <c r="K5" i="33"/>
  <c r="I5" i="33"/>
  <c r="K22" i="37"/>
  <c r="I22" i="37"/>
  <c r="I24" i="15"/>
  <c r="I6" i="16"/>
  <c r="I30" i="16"/>
  <c r="I4" i="17"/>
  <c r="Q8" i="17"/>
  <c r="I23" i="18"/>
  <c r="Q27" i="18"/>
  <c r="Q22" i="19"/>
  <c r="Q4" i="20"/>
  <c r="J3" i="21"/>
  <c r="Q26" i="21"/>
  <c r="I8" i="22"/>
  <c r="I25" i="22"/>
  <c r="Q31" i="22"/>
  <c r="I8" i="25"/>
  <c r="K8" i="25"/>
  <c r="Q18" i="25"/>
  <c r="I27" i="25"/>
  <c r="I19" i="26"/>
  <c r="K24" i="26"/>
  <c r="I24" i="26"/>
  <c r="K26" i="27"/>
  <c r="I26" i="27"/>
  <c r="K22" i="28"/>
  <c r="I22" i="28"/>
  <c r="I26" i="28"/>
  <c r="K26" i="28"/>
  <c r="K22" i="29"/>
  <c r="I22" i="29"/>
  <c r="I27" i="29"/>
  <c r="K27" i="29"/>
  <c r="Q30" i="29"/>
  <c r="K31" i="29"/>
  <c r="I31" i="29"/>
  <c r="K8" i="30"/>
  <c r="I8" i="30"/>
  <c r="K26" i="30"/>
  <c r="I26" i="30"/>
  <c r="K7" i="36"/>
  <c r="I7" i="36"/>
  <c r="K8" i="36"/>
  <c r="I8" i="36"/>
  <c r="Q22" i="16"/>
  <c r="Q28" i="17"/>
  <c r="Q24" i="20"/>
  <c r="Q14" i="21"/>
  <c r="Q7" i="22"/>
  <c r="Q12" i="22"/>
  <c r="K28" i="22"/>
  <c r="I28" i="22"/>
  <c r="K14" i="23"/>
  <c r="I14" i="23"/>
  <c r="K19" i="23"/>
  <c r="I19" i="23"/>
  <c r="I29" i="23"/>
  <c r="K29" i="23"/>
  <c r="K30" i="25"/>
  <c r="I30" i="25"/>
  <c r="K12" i="26"/>
  <c r="I12" i="26"/>
  <c r="J4" i="27"/>
  <c r="AD3" i="27"/>
  <c r="K18" i="27"/>
  <c r="I18" i="27"/>
  <c r="Q29" i="27"/>
  <c r="I30" i="27"/>
  <c r="K17" i="29"/>
  <c r="I17" i="29"/>
  <c r="K26" i="29"/>
  <c r="I26" i="29"/>
  <c r="K18" i="30"/>
  <c r="I18" i="30"/>
  <c r="I19" i="32"/>
  <c r="K19" i="32"/>
  <c r="K14" i="35"/>
  <c r="I14" i="35"/>
  <c r="K6" i="33"/>
  <c r="I6" i="33"/>
  <c r="I17" i="33"/>
  <c r="K17" i="33"/>
  <c r="AD3" i="36"/>
  <c r="J4" i="36"/>
  <c r="K24" i="36"/>
  <c r="I24" i="36"/>
  <c r="K26" i="36"/>
  <c r="I26" i="36"/>
  <c r="I27" i="36"/>
  <c r="K27" i="36"/>
  <c r="K15" i="38"/>
  <c r="I15" i="38"/>
  <c r="K10" i="70"/>
  <c r="I10" i="70"/>
  <c r="Q24" i="22"/>
  <c r="Q14" i="23"/>
  <c r="Q4" i="24"/>
  <c r="Q26" i="25"/>
  <c r="K20" i="26"/>
  <c r="I20" i="26"/>
  <c r="Q28" i="26"/>
  <c r="K5" i="27"/>
  <c r="I5" i="27"/>
  <c r="K21" i="27"/>
  <c r="I21" i="27"/>
  <c r="K19" i="28"/>
  <c r="I19" i="28"/>
  <c r="K4" i="30"/>
  <c r="I4" i="30"/>
  <c r="Q12" i="30"/>
  <c r="K20" i="30"/>
  <c r="I20" i="30"/>
  <c r="Q28" i="30"/>
  <c r="K8" i="31"/>
  <c r="I8" i="31"/>
  <c r="K13" i="31"/>
  <c r="I13" i="31"/>
  <c r="K16" i="32"/>
  <c r="I16" i="32"/>
  <c r="K24" i="32"/>
  <c r="I24" i="32"/>
  <c r="AD3" i="33"/>
  <c r="K9" i="35"/>
  <c r="I9" i="35"/>
  <c r="K10" i="35"/>
  <c r="I10" i="35"/>
  <c r="J4" i="37"/>
  <c r="AD3" i="37"/>
  <c r="I25" i="37"/>
  <c r="K25" i="37"/>
  <c r="I30" i="37"/>
  <c r="K30" i="37"/>
  <c r="K12" i="40"/>
  <c r="I12" i="40"/>
  <c r="K22" i="43"/>
  <c r="I22" i="43"/>
  <c r="K23" i="43"/>
  <c r="I23" i="43"/>
  <c r="K10" i="44"/>
  <c r="K12" i="44"/>
  <c r="I12" i="44"/>
  <c r="I28" i="57"/>
  <c r="K28" i="57"/>
  <c r="Q22" i="23"/>
  <c r="Q12" i="24"/>
  <c r="I20" i="24"/>
  <c r="Q24" i="24"/>
  <c r="I10" i="25"/>
  <c r="Q14" i="25"/>
  <c r="K23" i="26"/>
  <c r="I23" i="26"/>
  <c r="K31" i="27"/>
  <c r="K4" i="29"/>
  <c r="I4" i="29"/>
  <c r="K20" i="29"/>
  <c r="I20" i="29"/>
  <c r="K7" i="30"/>
  <c r="I7" i="30"/>
  <c r="K23" i="30"/>
  <c r="I23" i="30"/>
  <c r="I26" i="31"/>
  <c r="K15" i="32"/>
  <c r="I15" i="32"/>
  <c r="K31" i="32"/>
  <c r="I31" i="32"/>
  <c r="Q25" i="33"/>
  <c r="K28" i="34"/>
  <c r="I28" i="34"/>
  <c r="K6" i="35"/>
  <c r="I6" i="35"/>
  <c r="K18" i="37"/>
  <c r="I18" i="37"/>
  <c r="K27" i="37"/>
  <c r="I27" i="37"/>
  <c r="I5" i="41"/>
  <c r="K5" i="41"/>
  <c r="K31" i="53"/>
  <c r="I31" i="53"/>
  <c r="I5" i="56"/>
  <c r="K5" i="56"/>
  <c r="K6" i="56"/>
  <c r="I6" i="56"/>
  <c r="K7" i="56"/>
  <c r="I7" i="56"/>
  <c r="Q30" i="23"/>
  <c r="Q8" i="26"/>
  <c r="Q16" i="26"/>
  <c r="K16" i="27"/>
  <c r="I16" i="27"/>
  <c r="AD3" i="28"/>
  <c r="K14" i="28"/>
  <c r="I14" i="28"/>
  <c r="K30" i="28"/>
  <c r="I30" i="28"/>
  <c r="Q6" i="29"/>
  <c r="K14" i="29"/>
  <c r="I14" i="29"/>
  <c r="Q22" i="29"/>
  <c r="K30" i="29"/>
  <c r="I30" i="29"/>
  <c r="K10" i="31"/>
  <c r="I10" i="31"/>
  <c r="Q25" i="31"/>
  <c r="K31" i="31"/>
  <c r="I31" i="31"/>
  <c r="K8" i="32"/>
  <c r="I8" i="32"/>
  <c r="K22" i="33"/>
  <c r="I22" i="33"/>
  <c r="I7" i="34"/>
  <c r="K7" i="34"/>
  <c r="K30" i="34"/>
  <c r="I30" i="34"/>
  <c r="I5" i="35"/>
  <c r="K5" i="35"/>
  <c r="K6" i="37"/>
  <c r="I6" i="37"/>
  <c r="I19" i="38"/>
  <c r="K19" i="38"/>
  <c r="K26" i="39"/>
  <c r="I26" i="39"/>
  <c r="I15" i="44"/>
  <c r="K15" i="44"/>
  <c r="I6" i="50"/>
  <c r="K6" i="50"/>
  <c r="K13" i="33"/>
  <c r="I13" i="33"/>
  <c r="K14" i="33"/>
  <c r="I14" i="33"/>
  <c r="K21" i="34"/>
  <c r="I21" i="34"/>
  <c r="K27" i="35"/>
  <c r="I27" i="35"/>
  <c r="K17" i="36"/>
  <c r="I17" i="36"/>
  <c r="K13" i="37"/>
  <c r="I13" i="37"/>
  <c r="Q10" i="23"/>
  <c r="AD3" i="24"/>
  <c r="Q20" i="24"/>
  <c r="Q10" i="25"/>
  <c r="Q20" i="26"/>
  <c r="K28" i="26"/>
  <c r="I28" i="26"/>
  <c r="K13" i="27"/>
  <c r="I13" i="27"/>
  <c r="K29" i="27"/>
  <c r="I29" i="27"/>
  <c r="J4" i="28"/>
  <c r="K11" i="28"/>
  <c r="I11" i="28"/>
  <c r="K27" i="28"/>
  <c r="I27" i="28"/>
  <c r="K12" i="30"/>
  <c r="I12" i="30"/>
  <c r="K28" i="30"/>
  <c r="I28" i="30"/>
  <c r="K11" i="31"/>
  <c r="I11" i="31"/>
  <c r="Q13" i="31"/>
  <c r="K15" i="31"/>
  <c r="K19" i="31"/>
  <c r="Q15" i="34"/>
  <c r="I26" i="35"/>
  <c r="I16" i="36"/>
  <c r="I9" i="37"/>
  <c r="K9" i="37"/>
  <c r="K23" i="41"/>
  <c r="I23" i="41"/>
  <c r="I29" i="41"/>
  <c r="K29" i="41"/>
  <c r="K6" i="43"/>
  <c r="I6" i="43"/>
  <c r="J3" i="43"/>
  <c r="K8" i="43"/>
  <c r="I8" i="43"/>
  <c r="Q28" i="22"/>
  <c r="Q18" i="23"/>
  <c r="Q8" i="24"/>
  <c r="Q30" i="25"/>
  <c r="Q4" i="26"/>
  <c r="K5" i="28"/>
  <c r="K21" i="28"/>
  <c r="K12" i="29"/>
  <c r="I12" i="29"/>
  <c r="K28" i="29"/>
  <c r="I28" i="29"/>
  <c r="K15" i="30"/>
  <c r="I15" i="30"/>
  <c r="K16" i="31"/>
  <c r="I16" i="31"/>
  <c r="I20" i="31"/>
  <c r="K20" i="31"/>
  <c r="K29" i="33"/>
  <c r="I29" i="33"/>
  <c r="K12" i="34"/>
  <c r="I12" i="34"/>
  <c r="K18" i="35"/>
  <c r="I18" i="35"/>
  <c r="I29" i="35"/>
  <c r="K29" i="35"/>
  <c r="I27" i="38"/>
  <c r="K27" i="38"/>
  <c r="I9" i="39"/>
  <c r="K9" i="39"/>
  <c r="K14" i="41"/>
  <c r="I14" i="41"/>
  <c r="K23" i="42"/>
  <c r="I23" i="42"/>
  <c r="K24" i="42"/>
  <c r="I24" i="42"/>
  <c r="I9" i="43"/>
  <c r="K9" i="43"/>
  <c r="I17" i="43"/>
  <c r="K17" i="43"/>
  <c r="K23" i="44"/>
  <c r="I23" i="44"/>
  <c r="K27" i="45"/>
  <c r="I27" i="45"/>
  <c r="I15" i="64"/>
  <c r="K15" i="64"/>
  <c r="K16" i="64"/>
  <c r="I16" i="64"/>
  <c r="K18" i="66"/>
  <c r="I18" i="66"/>
  <c r="K23" i="66"/>
  <c r="I23" i="66"/>
  <c r="I6" i="67"/>
  <c r="K6" i="67"/>
  <c r="K7" i="67"/>
  <c r="I7" i="67"/>
  <c r="K8" i="67"/>
  <c r="I8" i="67"/>
  <c r="I9" i="67"/>
  <c r="K9" i="67"/>
  <c r="I19" i="69"/>
  <c r="K19" i="69"/>
  <c r="K20" i="69"/>
  <c r="I20" i="69"/>
  <c r="K21" i="69"/>
  <c r="I21" i="69"/>
  <c r="I27" i="69"/>
  <c r="K27" i="69"/>
  <c r="I31" i="69"/>
  <c r="K31" i="69"/>
  <c r="K6" i="70"/>
  <c r="I6" i="70"/>
  <c r="K8" i="71"/>
  <c r="I8" i="71"/>
  <c r="K28" i="75"/>
  <c r="I28" i="75"/>
  <c r="K22" i="34"/>
  <c r="I22" i="34"/>
  <c r="K19" i="35"/>
  <c r="I19" i="35"/>
  <c r="K18" i="36"/>
  <c r="I18" i="36"/>
  <c r="K10" i="37"/>
  <c r="I10" i="37"/>
  <c r="K23" i="37"/>
  <c r="I23" i="37"/>
  <c r="K16" i="38"/>
  <c r="I16" i="38"/>
  <c r="K17" i="38"/>
  <c r="I17" i="38"/>
  <c r="K21" i="40"/>
  <c r="I21" i="40"/>
  <c r="K7" i="42"/>
  <c r="I7" i="42"/>
  <c r="K8" i="42"/>
  <c r="I8" i="42"/>
  <c r="AD3" i="44"/>
  <c r="J4" i="44"/>
  <c r="K5" i="44"/>
  <c r="I5" i="44"/>
  <c r="I18" i="47"/>
  <c r="K18" i="47"/>
  <c r="I29" i="47"/>
  <c r="K29" i="47"/>
  <c r="K8" i="53"/>
  <c r="I8" i="53"/>
  <c r="I18" i="53"/>
  <c r="K18" i="53"/>
  <c r="K5" i="54"/>
  <c r="I5" i="54"/>
  <c r="K6" i="54"/>
  <c r="I6" i="54"/>
  <c r="K20" i="55"/>
  <c r="I20" i="55"/>
  <c r="K21" i="55"/>
  <c r="I21" i="55"/>
  <c r="Q21" i="31"/>
  <c r="I22" i="31"/>
  <c r="I4" i="32"/>
  <c r="Q12" i="32"/>
  <c r="K17" i="32"/>
  <c r="I17" i="32"/>
  <c r="K7" i="33"/>
  <c r="I7" i="33"/>
  <c r="K31" i="33"/>
  <c r="I31" i="33"/>
  <c r="K11" i="35"/>
  <c r="I11" i="35"/>
  <c r="Q22" i="35"/>
  <c r="K28" i="35"/>
  <c r="I28" i="35"/>
  <c r="K9" i="36"/>
  <c r="I9" i="36"/>
  <c r="Q12" i="36"/>
  <c r="K22" i="36"/>
  <c r="K28" i="36"/>
  <c r="I28" i="36"/>
  <c r="K5" i="37"/>
  <c r="I5" i="37"/>
  <c r="K24" i="37"/>
  <c r="I24" i="37"/>
  <c r="Q26" i="37"/>
  <c r="I11" i="38"/>
  <c r="K11" i="38"/>
  <c r="K23" i="38"/>
  <c r="I23" i="38"/>
  <c r="I20" i="40"/>
  <c r="I25" i="43"/>
  <c r="K25" i="43"/>
  <c r="K31" i="43"/>
  <c r="I31" i="43"/>
  <c r="K6" i="44"/>
  <c r="I6" i="44"/>
  <c r="K24" i="45"/>
  <c r="I24" i="45"/>
  <c r="K7" i="53"/>
  <c r="I18" i="31"/>
  <c r="K7" i="32"/>
  <c r="I7" i="32"/>
  <c r="Q19" i="32"/>
  <c r="K23" i="32"/>
  <c r="I23" i="32"/>
  <c r="Q9" i="33"/>
  <c r="I10" i="33"/>
  <c r="AD3" i="34"/>
  <c r="K27" i="34"/>
  <c r="I27" i="34"/>
  <c r="Q14" i="35"/>
  <c r="K20" i="35"/>
  <c r="I20" i="35"/>
  <c r="K10" i="36"/>
  <c r="I10" i="36"/>
  <c r="K23" i="36"/>
  <c r="I23" i="36"/>
  <c r="I14" i="37"/>
  <c r="K15" i="37"/>
  <c r="I15" i="37"/>
  <c r="Q18" i="37"/>
  <c r="K31" i="37"/>
  <c r="I31" i="37"/>
  <c r="I12" i="38"/>
  <c r="K12" i="38"/>
  <c r="K5" i="39"/>
  <c r="I5" i="39"/>
  <c r="I7" i="40"/>
  <c r="K7" i="40"/>
  <c r="I23" i="40"/>
  <c r="K23" i="40"/>
  <c r="K28" i="40"/>
  <c r="I28" i="40"/>
  <c r="K30" i="40"/>
  <c r="I30" i="40"/>
  <c r="AD3" i="41"/>
  <c r="Q30" i="41"/>
  <c r="K16" i="42"/>
  <c r="I16" i="42"/>
  <c r="I27" i="42"/>
  <c r="K27" i="42"/>
  <c r="K29" i="42"/>
  <c r="I29" i="42"/>
  <c r="K18" i="43"/>
  <c r="I18" i="43"/>
  <c r="I30" i="45"/>
  <c r="K30" i="45"/>
  <c r="K17" i="52"/>
  <c r="I17" i="52"/>
  <c r="K15" i="33"/>
  <c r="I15" i="33"/>
  <c r="K21" i="33"/>
  <c r="I21" i="33"/>
  <c r="K5" i="34"/>
  <c r="I5" i="34"/>
  <c r="K11" i="34"/>
  <c r="I11" i="34"/>
  <c r="K19" i="34"/>
  <c r="I19" i="34"/>
  <c r="K24" i="34"/>
  <c r="I24" i="34"/>
  <c r="K12" i="35"/>
  <c r="I12" i="35"/>
  <c r="K20" i="36"/>
  <c r="I20" i="36"/>
  <c r="K31" i="36"/>
  <c r="I31" i="36"/>
  <c r="K16" i="37"/>
  <c r="I16" i="37"/>
  <c r="K16" i="40"/>
  <c r="I16" i="40"/>
  <c r="K25" i="40"/>
  <c r="I25" i="40"/>
  <c r="K19" i="41"/>
  <c r="I19" i="41"/>
  <c r="I11" i="42"/>
  <c r="K11" i="42"/>
  <c r="K13" i="42"/>
  <c r="I13" i="42"/>
  <c r="I19" i="42"/>
  <c r="K19" i="42"/>
  <c r="I28" i="43"/>
  <c r="K28" i="43"/>
  <c r="I7" i="44"/>
  <c r="K7" i="44"/>
  <c r="I20" i="44"/>
  <c r="K20" i="44"/>
  <c r="K14" i="47"/>
  <c r="I14" i="47"/>
  <c r="I27" i="51"/>
  <c r="K27" i="51"/>
  <c r="K28" i="31"/>
  <c r="K25" i="32"/>
  <c r="I25" i="32"/>
  <c r="I18" i="33"/>
  <c r="K25" i="33"/>
  <c r="J4" i="34"/>
  <c r="I8" i="34"/>
  <c r="K15" i="34"/>
  <c r="K23" i="34"/>
  <c r="AD3" i="35"/>
  <c r="K25" i="35"/>
  <c r="I25" i="35"/>
  <c r="K30" i="35"/>
  <c r="I30" i="35"/>
  <c r="K15" i="36"/>
  <c r="I15" i="36"/>
  <c r="K19" i="36"/>
  <c r="K7" i="37"/>
  <c r="I7" i="37"/>
  <c r="Q10" i="37"/>
  <c r="K20" i="37"/>
  <c r="K13" i="39"/>
  <c r="I13" i="39"/>
  <c r="I18" i="41"/>
  <c r="K13" i="43"/>
  <c r="I13" i="43"/>
  <c r="K14" i="43"/>
  <c r="I14" i="43"/>
  <c r="K16" i="44"/>
  <c r="I16" i="44"/>
  <c r="I22" i="45"/>
  <c r="K22" i="45"/>
  <c r="K27" i="46"/>
  <c r="I27" i="46"/>
  <c r="I22" i="50"/>
  <c r="K22" i="50"/>
  <c r="I29" i="52"/>
  <c r="K29" i="52"/>
  <c r="Q30" i="31"/>
  <c r="Q27" i="32"/>
  <c r="I28" i="32"/>
  <c r="K23" i="33"/>
  <c r="I23" i="33"/>
  <c r="K13" i="34"/>
  <c r="I13" i="34"/>
  <c r="K29" i="34"/>
  <c r="I29" i="34"/>
  <c r="K17" i="35"/>
  <c r="I17" i="35"/>
  <c r="K22" i="35"/>
  <c r="I22" i="35"/>
  <c r="K12" i="36"/>
  <c r="I12" i="36"/>
  <c r="K25" i="36"/>
  <c r="I25" i="36"/>
  <c r="Q28" i="36"/>
  <c r="K8" i="37"/>
  <c r="I8" i="37"/>
  <c r="K21" i="37"/>
  <c r="I21" i="37"/>
  <c r="K9" i="38"/>
  <c r="I9" i="38"/>
  <c r="K14" i="39"/>
  <c r="I14" i="39"/>
  <c r="I30" i="39"/>
  <c r="K11" i="40"/>
  <c r="I11" i="40"/>
  <c r="I21" i="41"/>
  <c r="K21" i="41"/>
  <c r="K26" i="41"/>
  <c r="I26" i="41"/>
  <c r="K28" i="41"/>
  <c r="I28" i="41"/>
  <c r="I11" i="45"/>
  <c r="K11" i="45"/>
  <c r="K12" i="45"/>
  <c r="I12" i="45"/>
  <c r="I17" i="45"/>
  <c r="K17" i="45"/>
  <c r="I14" i="50"/>
  <c r="K14" i="50"/>
  <c r="K18" i="39"/>
  <c r="I18" i="39"/>
  <c r="I22" i="39"/>
  <c r="K23" i="39"/>
  <c r="I23" i="39"/>
  <c r="K22" i="40"/>
  <c r="I22" i="40"/>
  <c r="Q24" i="40"/>
  <c r="K6" i="41"/>
  <c r="I6" i="41"/>
  <c r="I10" i="41"/>
  <c r="K11" i="41"/>
  <c r="I11" i="41"/>
  <c r="K20" i="41"/>
  <c r="I20" i="41"/>
  <c r="Q22" i="41"/>
  <c r="K9" i="42"/>
  <c r="I9" i="42"/>
  <c r="K25" i="42"/>
  <c r="I25" i="42"/>
  <c r="K24" i="43"/>
  <c r="I24" i="43"/>
  <c r="Q26" i="43"/>
  <c r="K11" i="44"/>
  <c r="I11" i="44"/>
  <c r="Q30" i="44"/>
  <c r="I18" i="45"/>
  <c r="K18" i="45"/>
  <c r="K31" i="45"/>
  <c r="I31" i="45"/>
  <c r="I12" i="46"/>
  <c r="K12" i="46"/>
  <c r="K21" i="46"/>
  <c r="I21" i="46"/>
  <c r="K22" i="46"/>
  <c r="I22" i="46"/>
  <c r="K26" i="48"/>
  <c r="I26" i="48"/>
  <c r="K27" i="48"/>
  <c r="I27" i="48"/>
  <c r="K7" i="50"/>
  <c r="I7" i="50"/>
  <c r="I9" i="51"/>
  <c r="K11" i="51"/>
  <c r="I11" i="51"/>
  <c r="K26" i="53"/>
  <c r="I26" i="53"/>
  <c r="I27" i="53"/>
  <c r="K27" i="53"/>
  <c r="K28" i="53"/>
  <c r="I28" i="53"/>
  <c r="K29" i="53"/>
  <c r="I29" i="53"/>
  <c r="K30" i="54"/>
  <c r="I30" i="54"/>
  <c r="K11" i="55"/>
  <c r="I11" i="55"/>
  <c r="K12" i="55"/>
  <c r="I12" i="55"/>
  <c r="I21" i="61"/>
  <c r="K21" i="61"/>
  <c r="K22" i="61"/>
  <c r="I22" i="61"/>
  <c r="K25" i="63"/>
  <c r="I25" i="63"/>
  <c r="J4" i="35"/>
  <c r="K10" i="38"/>
  <c r="I10" i="38"/>
  <c r="K20" i="38"/>
  <c r="I20" i="38"/>
  <c r="K28" i="38"/>
  <c r="I28" i="38"/>
  <c r="AD3" i="39"/>
  <c r="K10" i="39"/>
  <c r="I10" i="39"/>
  <c r="K15" i="39"/>
  <c r="I15" i="39"/>
  <c r="K8" i="40"/>
  <c r="I8" i="40"/>
  <c r="K13" i="40"/>
  <c r="I13" i="40"/>
  <c r="AD3" i="42"/>
  <c r="K10" i="42"/>
  <c r="I10" i="42"/>
  <c r="K20" i="42"/>
  <c r="I20" i="42"/>
  <c r="K26" i="42"/>
  <c r="I26" i="42"/>
  <c r="K15" i="43"/>
  <c r="I15" i="43"/>
  <c r="K29" i="43"/>
  <c r="I29" i="43"/>
  <c r="K25" i="44"/>
  <c r="I25" i="44"/>
  <c r="J5" i="45"/>
  <c r="AD3" i="45"/>
  <c r="I6" i="45"/>
  <c r="K6" i="45"/>
  <c r="K7" i="45"/>
  <c r="I7" i="45"/>
  <c r="I28" i="46"/>
  <c r="K28" i="46"/>
  <c r="K7" i="47"/>
  <c r="I7" i="47"/>
  <c r="K9" i="47"/>
  <c r="I9" i="47"/>
  <c r="K24" i="47"/>
  <c r="I24" i="47"/>
  <c r="I17" i="50"/>
  <c r="K17" i="50"/>
  <c r="K26" i="50"/>
  <c r="I26" i="50"/>
  <c r="K27" i="50"/>
  <c r="I27" i="50"/>
  <c r="K31" i="50"/>
  <c r="I31" i="50"/>
  <c r="I12" i="51"/>
  <c r="K12" i="51"/>
  <c r="K21" i="53"/>
  <c r="I21" i="53"/>
  <c r="I26" i="37"/>
  <c r="Q12" i="38"/>
  <c r="I13" i="38"/>
  <c r="I24" i="38"/>
  <c r="K25" i="38"/>
  <c r="I25" i="38"/>
  <c r="K31" i="38"/>
  <c r="I31" i="38"/>
  <c r="J3" i="39"/>
  <c r="I6" i="39"/>
  <c r="K7" i="39"/>
  <c r="I7" i="39"/>
  <c r="K24" i="39"/>
  <c r="I24" i="39"/>
  <c r="Q26" i="39"/>
  <c r="I27" i="39"/>
  <c r="K31" i="39"/>
  <c r="I31" i="39"/>
  <c r="K14" i="40"/>
  <c r="I14" i="40"/>
  <c r="Q16" i="40"/>
  <c r="I17" i="40"/>
  <c r="K27" i="40"/>
  <c r="I27" i="40"/>
  <c r="K31" i="40"/>
  <c r="H3" i="41"/>
  <c r="K12" i="41"/>
  <c r="I12" i="41"/>
  <c r="Q14" i="41"/>
  <c r="I15" i="41"/>
  <c r="K25" i="41"/>
  <c r="I25" i="41"/>
  <c r="K15" i="42"/>
  <c r="I15" i="42"/>
  <c r="K5" i="43"/>
  <c r="I5" i="43"/>
  <c r="K10" i="43"/>
  <c r="I10" i="43"/>
  <c r="I19" i="43"/>
  <c r="K13" i="44"/>
  <c r="I13" i="44"/>
  <c r="I17" i="44"/>
  <c r="I26" i="45"/>
  <c r="K26" i="45"/>
  <c r="I10" i="47"/>
  <c r="K10" i="47"/>
  <c r="AD3" i="51"/>
  <c r="J4" i="51"/>
  <c r="K5" i="51"/>
  <c r="I5" i="51"/>
  <c r="K6" i="51"/>
  <c r="I6" i="51"/>
  <c r="K21" i="51"/>
  <c r="I21" i="51"/>
  <c r="K22" i="51"/>
  <c r="I22" i="51"/>
  <c r="I20" i="53"/>
  <c r="K7" i="38"/>
  <c r="I7" i="38"/>
  <c r="K16" i="39"/>
  <c r="I16" i="39"/>
  <c r="I19" i="39"/>
  <c r="AD3" i="40"/>
  <c r="K5" i="40"/>
  <c r="I5" i="40"/>
  <c r="K4" i="41"/>
  <c r="I4" i="41"/>
  <c r="I7" i="41"/>
  <c r="K30" i="41"/>
  <c r="I30" i="41"/>
  <c r="K16" i="43"/>
  <c r="I16" i="43"/>
  <c r="K8" i="44"/>
  <c r="I8" i="44"/>
  <c r="K14" i="44"/>
  <c r="I14" i="44"/>
  <c r="K20" i="45"/>
  <c r="I20" i="45"/>
  <c r="K16" i="46"/>
  <c r="I16" i="46"/>
  <c r="K17" i="46"/>
  <c r="I17" i="46"/>
  <c r="AD3" i="47"/>
  <c r="J4" i="47"/>
  <c r="I23" i="47"/>
  <c r="AD3" i="48"/>
  <c r="K22" i="48"/>
  <c r="I22" i="48"/>
  <c r="K25" i="49"/>
  <c r="I25" i="49"/>
  <c r="K26" i="49"/>
  <c r="I26" i="49"/>
  <c r="K19" i="50"/>
  <c r="I19" i="50"/>
  <c r="K14" i="52"/>
  <c r="I14" i="52"/>
  <c r="K25" i="52"/>
  <c r="I25" i="52"/>
  <c r="J7" i="58"/>
  <c r="AD3" i="58"/>
  <c r="K8" i="58"/>
  <c r="I8" i="58"/>
  <c r="I4" i="38"/>
  <c r="AD3" i="38"/>
  <c r="Q13" i="38"/>
  <c r="K18" i="38"/>
  <c r="I18" i="38"/>
  <c r="Q20" i="38"/>
  <c r="I21" i="38"/>
  <c r="K26" i="38"/>
  <c r="I26" i="38"/>
  <c r="Q28" i="38"/>
  <c r="I29" i="38"/>
  <c r="K8" i="39"/>
  <c r="I8" i="39"/>
  <c r="Q10" i="39"/>
  <c r="I11" i="39"/>
  <c r="K20" i="39"/>
  <c r="K29" i="39"/>
  <c r="I29" i="39"/>
  <c r="J4" i="40"/>
  <c r="K6" i="40"/>
  <c r="I6" i="40"/>
  <c r="Q8" i="40"/>
  <c r="I9" i="40"/>
  <c r="K19" i="40"/>
  <c r="I19" i="40"/>
  <c r="K8" i="41"/>
  <c r="K17" i="41"/>
  <c r="I17" i="41"/>
  <c r="Q4" i="42"/>
  <c r="K17" i="42"/>
  <c r="I17" i="42"/>
  <c r="AD3" i="43"/>
  <c r="K7" i="43"/>
  <c r="I7" i="43"/>
  <c r="K21" i="43"/>
  <c r="I21" i="43"/>
  <c r="K26" i="43"/>
  <c r="I26" i="43"/>
  <c r="I30" i="43"/>
  <c r="K28" i="44"/>
  <c r="I28" i="44"/>
  <c r="K29" i="44"/>
  <c r="I29" i="44"/>
  <c r="K19" i="45"/>
  <c r="K5" i="46"/>
  <c r="I5" i="46"/>
  <c r="I7" i="46"/>
  <c r="K7" i="46"/>
  <c r="I26" i="47"/>
  <c r="K26" i="47"/>
  <c r="K12" i="50"/>
  <c r="I12" i="50"/>
  <c r="Q28" i="51"/>
  <c r="K9" i="52"/>
  <c r="I9" i="52"/>
  <c r="I17" i="54"/>
  <c r="K17" i="54"/>
  <c r="I15" i="55"/>
  <c r="K15" i="55"/>
  <c r="Q30" i="37"/>
  <c r="K21" i="39"/>
  <c r="I21" i="39"/>
  <c r="K24" i="40"/>
  <c r="I24" i="40"/>
  <c r="K29" i="40"/>
  <c r="I29" i="40"/>
  <c r="K9" i="41"/>
  <c r="I9" i="41"/>
  <c r="K22" i="41"/>
  <c r="I22" i="41"/>
  <c r="K27" i="41"/>
  <c r="I27" i="41"/>
  <c r="K12" i="42"/>
  <c r="I12" i="42"/>
  <c r="K18" i="42"/>
  <c r="I18" i="42"/>
  <c r="Q20" i="42"/>
  <c r="K28" i="42"/>
  <c r="I28" i="42"/>
  <c r="K31" i="42"/>
  <c r="I31" i="42"/>
  <c r="X3" i="45"/>
  <c r="I10" i="45"/>
  <c r="K10" i="45"/>
  <c r="K15" i="45"/>
  <c r="I15" i="45"/>
  <c r="K16" i="45"/>
  <c r="I16" i="45"/>
  <c r="K9" i="46"/>
  <c r="I9" i="46"/>
  <c r="K19" i="47"/>
  <c r="I19" i="47"/>
  <c r="Q13" i="51"/>
  <c r="K16" i="51"/>
  <c r="I16" i="51"/>
  <c r="K30" i="51"/>
  <c r="I30" i="51"/>
  <c r="K11" i="54"/>
  <c r="I11" i="54"/>
  <c r="K10" i="56"/>
  <c r="I10" i="56"/>
  <c r="K12" i="56"/>
  <c r="I12" i="56"/>
  <c r="I13" i="56"/>
  <c r="K13" i="56"/>
  <c r="K22" i="56"/>
  <c r="I22" i="56"/>
  <c r="K23" i="56"/>
  <c r="I23" i="56"/>
  <c r="H3" i="45"/>
  <c r="K18" i="46"/>
  <c r="I18" i="46"/>
  <c r="K25" i="47"/>
  <c r="I25" i="47"/>
  <c r="K23" i="48"/>
  <c r="I23" i="48"/>
  <c r="K31" i="48"/>
  <c r="I31" i="48"/>
  <c r="AD3" i="49"/>
  <c r="K22" i="49"/>
  <c r="I22" i="49"/>
  <c r="K13" i="50"/>
  <c r="I13" i="50"/>
  <c r="K28" i="50"/>
  <c r="I28" i="50"/>
  <c r="I13" i="52"/>
  <c r="K13" i="52"/>
  <c r="K26" i="52"/>
  <c r="I26" i="52"/>
  <c r="I11" i="53"/>
  <c r="K11" i="53"/>
  <c r="K12" i="53"/>
  <c r="I12" i="53"/>
  <c r="K13" i="53"/>
  <c r="I13" i="53"/>
  <c r="AD3" i="55"/>
  <c r="J4" i="55"/>
  <c r="I23" i="55"/>
  <c r="K23" i="55"/>
  <c r="K30" i="55"/>
  <c r="I30" i="55"/>
  <c r="K31" i="56"/>
  <c r="I31" i="56"/>
  <c r="K30" i="57"/>
  <c r="I30" i="57"/>
  <c r="I9" i="58"/>
  <c r="K9" i="58"/>
  <c r="K29" i="59"/>
  <c r="I29" i="59"/>
  <c r="J3" i="45"/>
  <c r="K8" i="46"/>
  <c r="I8" i="46"/>
  <c r="K13" i="46"/>
  <c r="I13" i="46"/>
  <c r="K5" i="47"/>
  <c r="K16" i="47"/>
  <c r="I16" i="47"/>
  <c r="K30" i="47"/>
  <c r="I30" i="47"/>
  <c r="K31" i="49"/>
  <c r="I31" i="49"/>
  <c r="K4" i="50"/>
  <c r="I4" i="50"/>
  <c r="K18" i="50"/>
  <c r="I18" i="50"/>
  <c r="K23" i="50"/>
  <c r="I23" i="50"/>
  <c r="K18" i="51"/>
  <c r="I18" i="51"/>
  <c r="I10" i="53"/>
  <c r="K13" i="54"/>
  <c r="I13" i="54"/>
  <c r="K19" i="54"/>
  <c r="I19" i="54"/>
  <c r="K31" i="54"/>
  <c r="I31" i="54"/>
  <c r="K17" i="56"/>
  <c r="I17" i="56"/>
  <c r="K18" i="56"/>
  <c r="I18" i="56"/>
  <c r="K26" i="58"/>
  <c r="I31" i="60"/>
  <c r="K31" i="60"/>
  <c r="I4" i="61"/>
  <c r="J3" i="61"/>
  <c r="AD3" i="61"/>
  <c r="I12" i="61"/>
  <c r="K12" i="61"/>
  <c r="K17" i="63"/>
  <c r="I17" i="63"/>
  <c r="I21" i="44"/>
  <c r="Q12" i="45"/>
  <c r="I23" i="45"/>
  <c r="Q27" i="45"/>
  <c r="I28" i="45"/>
  <c r="J4" i="46"/>
  <c r="K19" i="46"/>
  <c r="I19" i="46"/>
  <c r="Q21" i="46"/>
  <c r="K23" i="46"/>
  <c r="K6" i="47"/>
  <c r="I6" i="47"/>
  <c r="K11" i="47"/>
  <c r="I11" i="47"/>
  <c r="I15" i="47"/>
  <c r="I20" i="47"/>
  <c r="K24" i="48"/>
  <c r="I24" i="48"/>
  <c r="Q26" i="48"/>
  <c r="K28" i="48"/>
  <c r="J21" i="49"/>
  <c r="K23" i="49"/>
  <c r="I23" i="49"/>
  <c r="Q25" i="49"/>
  <c r="K27" i="49"/>
  <c r="I8" i="50"/>
  <c r="K29" i="50"/>
  <c r="I29" i="50"/>
  <c r="Q31" i="50"/>
  <c r="Q5" i="51"/>
  <c r="K7" i="51"/>
  <c r="K13" i="51"/>
  <c r="I13" i="51"/>
  <c r="I17" i="51"/>
  <c r="K19" i="51"/>
  <c r="I19" i="51"/>
  <c r="Q21" i="51"/>
  <c r="K23" i="51"/>
  <c r="K24" i="51"/>
  <c r="I24" i="51"/>
  <c r="I10" i="52"/>
  <c r="K18" i="52"/>
  <c r="K20" i="52"/>
  <c r="I20" i="52"/>
  <c r="I21" i="52"/>
  <c r="K21" i="52"/>
  <c r="K22" i="52"/>
  <c r="I22" i="52"/>
  <c r="K23" i="53"/>
  <c r="I23" i="53"/>
  <c r="I8" i="54"/>
  <c r="K27" i="54"/>
  <c r="I27" i="54"/>
  <c r="Q14" i="56"/>
  <c r="I17" i="57"/>
  <c r="K17" i="57"/>
  <c r="K26" i="60"/>
  <c r="I26" i="60"/>
  <c r="K4" i="61"/>
  <c r="K25" i="61"/>
  <c r="I25" i="61"/>
  <c r="I30" i="62"/>
  <c r="K30" i="62"/>
  <c r="I20" i="63"/>
  <c r="K20" i="63"/>
  <c r="J4" i="42"/>
  <c r="K10" i="46"/>
  <c r="I10" i="46"/>
  <c r="K24" i="46"/>
  <c r="I24" i="46"/>
  <c r="K29" i="46"/>
  <c r="I29" i="46"/>
  <c r="K17" i="47"/>
  <c r="I17" i="47"/>
  <c r="K29" i="48"/>
  <c r="I29" i="48"/>
  <c r="K28" i="49"/>
  <c r="I28" i="49"/>
  <c r="K5" i="50"/>
  <c r="I5" i="50"/>
  <c r="K20" i="50"/>
  <c r="I20" i="50"/>
  <c r="K8" i="51"/>
  <c r="I8" i="51"/>
  <c r="K15" i="52"/>
  <c r="I15" i="52"/>
  <c r="K15" i="53"/>
  <c r="I15" i="53"/>
  <c r="K21" i="54"/>
  <c r="I21" i="54"/>
  <c r="K22" i="54"/>
  <c r="I22" i="54"/>
  <c r="I7" i="55"/>
  <c r="K7" i="55"/>
  <c r="I30" i="44"/>
  <c r="K8" i="47"/>
  <c r="I8" i="47"/>
  <c r="K22" i="47"/>
  <c r="I22" i="47"/>
  <c r="K27" i="47"/>
  <c r="I27" i="47"/>
  <c r="K10" i="50"/>
  <c r="I10" i="50"/>
  <c r="K15" i="50"/>
  <c r="I15" i="50"/>
  <c r="I24" i="50"/>
  <c r="AD3" i="52"/>
  <c r="J4" i="52"/>
  <c r="I5" i="52"/>
  <c r="K5" i="52"/>
  <c r="K6" i="52"/>
  <c r="I6" i="52"/>
  <c r="K7" i="52"/>
  <c r="I7" i="52"/>
  <c r="K28" i="52"/>
  <c r="I28" i="52"/>
  <c r="I19" i="53"/>
  <c r="K19" i="53"/>
  <c r="I14" i="54"/>
  <c r="K20" i="54"/>
  <c r="K24" i="58"/>
  <c r="I24" i="58"/>
  <c r="K18" i="60"/>
  <c r="I18" i="60"/>
  <c r="K10" i="62"/>
  <c r="I10" i="62"/>
  <c r="I4" i="45"/>
  <c r="K11" i="46"/>
  <c r="I11" i="46"/>
  <c r="Q13" i="46"/>
  <c r="K15" i="46"/>
  <c r="K26" i="46"/>
  <c r="I26" i="46"/>
  <c r="I12" i="47"/>
  <c r="K30" i="49"/>
  <c r="I30" i="49"/>
  <c r="K21" i="50"/>
  <c r="I21" i="50"/>
  <c r="Q23" i="50"/>
  <c r="K10" i="51"/>
  <c r="I10" i="51"/>
  <c r="I14" i="51"/>
  <c r="K25" i="51"/>
  <c r="I26" i="51"/>
  <c r="K26" i="51"/>
  <c r="I23" i="52"/>
  <c r="K29" i="54"/>
  <c r="I29" i="54"/>
  <c r="K28" i="55"/>
  <c r="I28" i="55"/>
  <c r="K28" i="56"/>
  <c r="I28" i="56"/>
  <c r="I29" i="56"/>
  <c r="K29" i="56"/>
  <c r="I12" i="57"/>
  <c r="K12" i="57"/>
  <c r="J5" i="59"/>
  <c r="K19" i="60"/>
  <c r="I19" i="60"/>
  <c r="K20" i="60"/>
  <c r="I20" i="60"/>
  <c r="I22" i="60"/>
  <c r="K22" i="60"/>
  <c r="K15" i="54"/>
  <c r="I15" i="54"/>
  <c r="K22" i="57"/>
  <c r="I22" i="57"/>
  <c r="K6" i="59"/>
  <c r="I6" i="59"/>
  <c r="K28" i="60"/>
  <c r="I28" i="60"/>
  <c r="I13" i="61"/>
  <c r="K13" i="61"/>
  <c r="K18" i="62"/>
  <c r="I18" i="62"/>
  <c r="J3" i="66"/>
  <c r="K27" i="67"/>
  <c r="I27" i="67"/>
  <c r="I19" i="52"/>
  <c r="I25" i="53"/>
  <c r="K5" i="55"/>
  <c r="I5" i="55"/>
  <c r="K13" i="55"/>
  <c r="I13" i="55"/>
  <c r="K22" i="55"/>
  <c r="I22" i="55"/>
  <c r="K27" i="55"/>
  <c r="I27" i="55"/>
  <c r="K19" i="56"/>
  <c r="I19" i="56"/>
  <c r="K14" i="57"/>
  <c r="I14" i="57"/>
  <c r="K31" i="57"/>
  <c r="I31" i="57"/>
  <c r="K4" i="58"/>
  <c r="I4" i="58"/>
  <c r="K16" i="58"/>
  <c r="I16" i="58"/>
  <c r="K17" i="58"/>
  <c r="I17" i="58"/>
  <c r="I18" i="58"/>
  <c r="K18" i="58"/>
  <c r="K23" i="58"/>
  <c r="I23" i="58"/>
  <c r="K13" i="59"/>
  <c r="I13" i="59"/>
  <c r="K22" i="59"/>
  <c r="I22" i="59"/>
  <c r="K30" i="59"/>
  <c r="I30" i="59"/>
  <c r="I9" i="60"/>
  <c r="K11" i="60"/>
  <c r="I11" i="60"/>
  <c r="K24" i="62"/>
  <c r="K11" i="63"/>
  <c r="I11" i="63"/>
  <c r="K6" i="64"/>
  <c r="I6" i="64"/>
  <c r="K7" i="64"/>
  <c r="I7" i="64"/>
  <c r="K29" i="65"/>
  <c r="I29" i="65"/>
  <c r="J21" i="48"/>
  <c r="I28" i="51"/>
  <c r="I30" i="52"/>
  <c r="AD3" i="53"/>
  <c r="I18" i="54"/>
  <c r="Q15" i="55"/>
  <c r="I16" i="55"/>
  <c r="K31" i="55"/>
  <c r="H3" i="56"/>
  <c r="Q6" i="56"/>
  <c r="K14" i="56"/>
  <c r="I14" i="56"/>
  <c r="Q22" i="56"/>
  <c r="K30" i="56"/>
  <c r="I30" i="56"/>
  <c r="K6" i="57"/>
  <c r="Q12" i="57"/>
  <c r="K15" i="58"/>
  <c r="I31" i="58"/>
  <c r="I21" i="59"/>
  <c r="I24" i="59"/>
  <c r="K24" i="59"/>
  <c r="I14" i="60"/>
  <c r="K14" i="60"/>
  <c r="K20" i="62"/>
  <c r="I20" i="62"/>
  <c r="K6" i="63"/>
  <c r="I6" i="63"/>
  <c r="J3" i="53"/>
  <c r="K4" i="53"/>
  <c r="J3" i="54"/>
  <c r="AD3" i="54"/>
  <c r="I8" i="55"/>
  <c r="I17" i="55"/>
  <c r="AD3" i="56"/>
  <c r="K9" i="56"/>
  <c r="I9" i="56"/>
  <c r="K20" i="56"/>
  <c r="I20" i="56"/>
  <c r="K25" i="56"/>
  <c r="I25" i="56"/>
  <c r="K8" i="57"/>
  <c r="I8" i="57"/>
  <c r="K24" i="57"/>
  <c r="I24" i="57"/>
  <c r="K25" i="57"/>
  <c r="I25" i="57"/>
  <c r="K26" i="57"/>
  <c r="I26" i="57"/>
  <c r="K27" i="57"/>
  <c r="I27" i="57"/>
  <c r="I22" i="58"/>
  <c r="K25" i="58"/>
  <c r="I25" i="58"/>
  <c r="AD3" i="62"/>
  <c r="K13" i="62"/>
  <c r="I13" i="62"/>
  <c r="K19" i="62"/>
  <c r="I19" i="62"/>
  <c r="K21" i="62"/>
  <c r="I21" i="62"/>
  <c r="I7" i="54"/>
  <c r="K9" i="54"/>
  <c r="K23" i="54"/>
  <c r="I23" i="54"/>
  <c r="K25" i="54"/>
  <c r="Q31" i="54"/>
  <c r="I9" i="55"/>
  <c r="Q16" i="55"/>
  <c r="K24" i="55"/>
  <c r="I24" i="55"/>
  <c r="K29" i="55"/>
  <c r="I29" i="55"/>
  <c r="J4" i="57"/>
  <c r="K10" i="57"/>
  <c r="I10" i="57"/>
  <c r="K6" i="58"/>
  <c r="I6" i="58"/>
  <c r="K8" i="59"/>
  <c r="K26" i="59"/>
  <c r="I26" i="59"/>
  <c r="J5" i="60"/>
  <c r="J3" i="60" s="1"/>
  <c r="AD3" i="60"/>
  <c r="I6" i="60"/>
  <c r="K6" i="60"/>
  <c r="K12" i="60"/>
  <c r="I12" i="60"/>
  <c r="K30" i="60"/>
  <c r="K9" i="61"/>
  <c r="I9" i="61"/>
  <c r="K18" i="61"/>
  <c r="I18" i="61"/>
  <c r="K26" i="61"/>
  <c r="I26" i="61"/>
  <c r="I28" i="61"/>
  <c r="K28" i="61"/>
  <c r="J5" i="62"/>
  <c r="K7" i="62"/>
  <c r="I7" i="62"/>
  <c r="I5" i="63"/>
  <c r="K13" i="65"/>
  <c r="I13" i="65"/>
  <c r="K14" i="65"/>
  <c r="I14" i="65"/>
  <c r="I24" i="65"/>
  <c r="K24" i="65"/>
  <c r="X3" i="53"/>
  <c r="Q8" i="53"/>
  <c r="I9" i="53"/>
  <c r="Q5" i="55"/>
  <c r="Q8" i="55"/>
  <c r="K19" i="55"/>
  <c r="I19" i="55"/>
  <c r="K11" i="56"/>
  <c r="I11" i="56"/>
  <c r="I15" i="56"/>
  <c r="K27" i="56"/>
  <c r="I27" i="56"/>
  <c r="K16" i="57"/>
  <c r="I16" i="57"/>
  <c r="I20" i="57"/>
  <c r="K20" i="57"/>
  <c r="K28" i="58"/>
  <c r="I17" i="59"/>
  <c r="K17" i="59"/>
  <c r="K25" i="59"/>
  <c r="K4" i="60"/>
  <c r="I4" i="60"/>
  <c r="I17" i="61"/>
  <c r="I20" i="61"/>
  <c r="K20" i="61"/>
  <c r="K16" i="63"/>
  <c r="I16" i="63"/>
  <c r="K30" i="64"/>
  <c r="I30" i="64"/>
  <c r="H3" i="59"/>
  <c r="K10" i="60"/>
  <c r="I10" i="60"/>
  <c r="K27" i="61"/>
  <c r="I27" i="61"/>
  <c r="I12" i="63"/>
  <c r="K12" i="63"/>
  <c r="K21" i="63"/>
  <c r="I21" i="63"/>
  <c r="K24" i="64"/>
  <c r="I24" i="64"/>
  <c r="K25" i="65"/>
  <c r="I25" i="65"/>
  <c r="K11" i="66"/>
  <c r="I11" i="66"/>
  <c r="K13" i="66"/>
  <c r="I13" i="66"/>
  <c r="J12" i="68"/>
  <c r="AD3" i="68"/>
  <c r="K13" i="68"/>
  <c r="I13" i="68"/>
  <c r="J4" i="56"/>
  <c r="I12" i="58"/>
  <c r="I14" i="58"/>
  <c r="Q26" i="58"/>
  <c r="Q28" i="58"/>
  <c r="K23" i="59"/>
  <c r="I23" i="59"/>
  <c r="Q25" i="59"/>
  <c r="I27" i="60"/>
  <c r="K5" i="61"/>
  <c r="K19" i="61"/>
  <c r="I19" i="61"/>
  <c r="Q21" i="61"/>
  <c r="I6" i="62"/>
  <c r="K6" i="62"/>
  <c r="K8" i="63"/>
  <c r="I8" i="63"/>
  <c r="Q10" i="63"/>
  <c r="K26" i="63"/>
  <c r="I26" i="63"/>
  <c r="K28" i="63"/>
  <c r="Q11" i="64"/>
  <c r="K31" i="64"/>
  <c r="I31" i="64"/>
  <c r="K18" i="57"/>
  <c r="I18" i="57"/>
  <c r="K4" i="59"/>
  <c r="I4" i="59"/>
  <c r="K15" i="59"/>
  <c r="I15" i="59"/>
  <c r="I18" i="59"/>
  <c r="K11" i="61"/>
  <c r="I11" i="61"/>
  <c r="I14" i="61"/>
  <c r="K31" i="61"/>
  <c r="I31" i="61"/>
  <c r="K31" i="62"/>
  <c r="I31" i="62"/>
  <c r="I23" i="64"/>
  <c r="I26" i="64"/>
  <c r="K26" i="64"/>
  <c r="K5" i="65"/>
  <c r="I5" i="65"/>
  <c r="K7" i="65"/>
  <c r="I7" i="65"/>
  <c r="K21" i="66"/>
  <c r="I21" i="66"/>
  <c r="K25" i="66"/>
  <c r="I25" i="66"/>
  <c r="K26" i="66"/>
  <c r="I26" i="66"/>
  <c r="I27" i="66"/>
  <c r="K27" i="66"/>
  <c r="K30" i="67"/>
  <c r="I30" i="67"/>
  <c r="K10" i="58"/>
  <c r="I7" i="59"/>
  <c r="K14" i="59"/>
  <c r="I14" i="59"/>
  <c r="K28" i="59"/>
  <c r="I28" i="59"/>
  <c r="K31" i="59"/>
  <c r="I31" i="59"/>
  <c r="K15" i="60"/>
  <c r="K29" i="60"/>
  <c r="I29" i="60"/>
  <c r="K10" i="61"/>
  <c r="I10" i="61"/>
  <c r="K24" i="61"/>
  <c r="I24" i="61"/>
  <c r="K8" i="62"/>
  <c r="I8" i="62"/>
  <c r="I14" i="62"/>
  <c r="K14" i="62"/>
  <c r="K22" i="62"/>
  <c r="K23" i="62"/>
  <c r="I23" i="62"/>
  <c r="K27" i="62"/>
  <c r="I27" i="62"/>
  <c r="K28" i="62"/>
  <c r="I28" i="62"/>
  <c r="I13" i="63"/>
  <c r="K14" i="64"/>
  <c r="I14" i="64"/>
  <c r="K7" i="66"/>
  <c r="I7" i="66"/>
  <c r="K8" i="66"/>
  <c r="I8" i="66"/>
  <c r="I30" i="58"/>
  <c r="K20" i="59"/>
  <c r="I20" i="59"/>
  <c r="K7" i="60"/>
  <c r="K21" i="60"/>
  <c r="I21" i="60"/>
  <c r="I24" i="60"/>
  <c r="K16" i="61"/>
  <c r="I16" i="61"/>
  <c r="AD3" i="63"/>
  <c r="J4" i="63"/>
  <c r="I14" i="63"/>
  <c r="K19" i="63"/>
  <c r="I19" i="63"/>
  <c r="K22" i="63"/>
  <c r="AD3" i="64"/>
  <c r="K19" i="64"/>
  <c r="I19" i="64"/>
  <c r="K20" i="64"/>
  <c r="I20" i="64"/>
  <c r="I19" i="65"/>
  <c r="K19" i="65"/>
  <c r="K21" i="65"/>
  <c r="I21" i="65"/>
  <c r="K6" i="66"/>
  <c r="K13" i="67"/>
  <c r="I13" i="67"/>
  <c r="K14" i="67"/>
  <c r="I14" i="67"/>
  <c r="K15" i="67"/>
  <c r="I15" i="67"/>
  <c r="Q10" i="58"/>
  <c r="Q12" i="58"/>
  <c r="Q10" i="59"/>
  <c r="K12" i="59"/>
  <c r="I12" i="59"/>
  <c r="K13" i="60"/>
  <c r="I13" i="60"/>
  <c r="Q15" i="60"/>
  <c r="I16" i="60"/>
  <c r="Q6" i="61"/>
  <c r="K8" i="61"/>
  <c r="I8" i="61"/>
  <c r="Q12" i="62"/>
  <c r="K9" i="63"/>
  <c r="I18" i="63"/>
  <c r="I31" i="63"/>
  <c r="K31" i="63"/>
  <c r="K18" i="64"/>
  <c r="Q18" i="64"/>
  <c r="K25" i="64"/>
  <c r="I25" i="64"/>
  <c r="Q17" i="65"/>
  <c r="K20" i="65"/>
  <c r="I20" i="65"/>
  <c r="K21" i="67"/>
  <c r="I21" i="67"/>
  <c r="K31" i="67"/>
  <c r="I31" i="67"/>
  <c r="K14" i="68"/>
  <c r="I14" i="68"/>
  <c r="K22" i="73"/>
  <c r="I22" i="73"/>
  <c r="I12" i="62"/>
  <c r="K9" i="65"/>
  <c r="I9" i="65"/>
  <c r="K15" i="65"/>
  <c r="I15" i="65"/>
  <c r="K31" i="65"/>
  <c r="I31" i="65"/>
  <c r="K4" i="66"/>
  <c r="I4" i="66"/>
  <c r="K15" i="66"/>
  <c r="I15" i="66"/>
  <c r="K20" i="66"/>
  <c r="I20" i="66"/>
  <c r="K16" i="67"/>
  <c r="I16" i="67"/>
  <c r="K22" i="67"/>
  <c r="I22" i="67"/>
  <c r="K29" i="67"/>
  <c r="I29" i="67"/>
  <c r="K20" i="68"/>
  <c r="I20" i="68"/>
  <c r="K21" i="68"/>
  <c r="I21" i="68"/>
  <c r="K8" i="64"/>
  <c r="I8" i="64"/>
  <c r="K10" i="64"/>
  <c r="AD3" i="65"/>
  <c r="J4" i="65"/>
  <c r="K8" i="65"/>
  <c r="K22" i="65"/>
  <c r="I22" i="65"/>
  <c r="K9" i="66"/>
  <c r="K10" i="66"/>
  <c r="I10" i="66"/>
  <c r="K14" i="66"/>
  <c r="K31" i="66"/>
  <c r="I31" i="66"/>
  <c r="I8" i="70"/>
  <c r="K8" i="70"/>
  <c r="K29" i="70"/>
  <c r="I29" i="70"/>
  <c r="K16" i="71"/>
  <c r="I16" i="71"/>
  <c r="I4" i="62"/>
  <c r="Q26" i="63"/>
  <c r="I30" i="63"/>
  <c r="J4" i="64"/>
  <c r="K27" i="64"/>
  <c r="I27" i="64"/>
  <c r="Q25" i="65"/>
  <c r="K27" i="65"/>
  <c r="K28" i="65"/>
  <c r="I28" i="65"/>
  <c r="K5" i="66"/>
  <c r="I5" i="66"/>
  <c r="K24" i="66"/>
  <c r="I24" i="66"/>
  <c r="J4" i="67"/>
  <c r="AD3" i="67"/>
  <c r="K19" i="67"/>
  <c r="I25" i="67"/>
  <c r="K25" i="67"/>
  <c r="I22" i="70"/>
  <c r="K22" i="70"/>
  <c r="K8" i="72"/>
  <c r="I8" i="72"/>
  <c r="I9" i="72"/>
  <c r="K9" i="72"/>
  <c r="K24" i="63"/>
  <c r="I24" i="63"/>
  <c r="K22" i="64"/>
  <c r="I22" i="64"/>
  <c r="K6" i="65"/>
  <c r="I6" i="65"/>
  <c r="K17" i="65"/>
  <c r="I17" i="65"/>
  <c r="K23" i="65"/>
  <c r="I23" i="65"/>
  <c r="K12" i="66"/>
  <c r="I12" i="66"/>
  <c r="I16" i="66"/>
  <c r="K5" i="68"/>
  <c r="I5" i="68"/>
  <c r="I16" i="68"/>
  <c r="K16" i="68"/>
  <c r="I10" i="69"/>
  <c r="K10" i="69"/>
  <c r="K23" i="69"/>
  <c r="I23" i="69"/>
  <c r="K31" i="71"/>
  <c r="I31" i="71"/>
  <c r="X3" i="62"/>
  <c r="Q27" i="62"/>
  <c r="Q9" i="65"/>
  <c r="K11" i="65"/>
  <c r="K12" i="65"/>
  <c r="I12" i="65"/>
  <c r="K16" i="65"/>
  <c r="K30" i="65"/>
  <c r="I30" i="65"/>
  <c r="Q15" i="66"/>
  <c r="K29" i="66"/>
  <c r="Q10" i="67"/>
  <c r="I11" i="67"/>
  <c r="K17" i="67"/>
  <c r="I24" i="67"/>
  <c r="K4" i="68"/>
  <c r="K6" i="68"/>
  <c r="I6" i="68"/>
  <c r="I7" i="68"/>
  <c r="K7" i="68"/>
  <c r="J4" i="70"/>
  <c r="I9" i="73"/>
  <c r="K9" i="73"/>
  <c r="K31" i="68"/>
  <c r="I31" i="68"/>
  <c r="K15" i="69"/>
  <c r="I15" i="69"/>
  <c r="K5" i="70"/>
  <c r="I5" i="70"/>
  <c r="K13" i="70"/>
  <c r="I13" i="70"/>
  <c r="J3" i="71"/>
  <c r="K29" i="71"/>
  <c r="I29" i="71"/>
  <c r="I23" i="73"/>
  <c r="K23" i="73"/>
  <c r="I5" i="67"/>
  <c r="Q17" i="67"/>
  <c r="Q19" i="67"/>
  <c r="K26" i="68"/>
  <c r="I26" i="68"/>
  <c r="K26" i="69"/>
  <c r="I26" i="69"/>
  <c r="K29" i="69"/>
  <c r="I17" i="70"/>
  <c r="K17" i="70"/>
  <c r="K30" i="73"/>
  <c r="I30" i="73"/>
  <c r="Q16" i="68"/>
  <c r="I17" i="68"/>
  <c r="K22" i="68"/>
  <c r="I22" i="68"/>
  <c r="K25" i="68"/>
  <c r="I25" i="69"/>
  <c r="K19" i="70"/>
  <c r="I19" i="70"/>
  <c r="K24" i="70"/>
  <c r="I24" i="70"/>
  <c r="I25" i="70"/>
  <c r="K25" i="70"/>
  <c r="K26" i="70"/>
  <c r="I26" i="70"/>
  <c r="K18" i="72"/>
  <c r="I18" i="72"/>
  <c r="I11" i="69"/>
  <c r="K11" i="69"/>
  <c r="I9" i="70"/>
  <c r="K9" i="70"/>
  <c r="I11" i="68"/>
  <c r="Q17" i="68"/>
  <c r="I29" i="68"/>
  <c r="K29" i="68"/>
  <c r="K6" i="69"/>
  <c r="K7" i="69"/>
  <c r="I7" i="69"/>
  <c r="K16" i="69"/>
  <c r="K14" i="70"/>
  <c r="K18" i="70"/>
  <c r="I18" i="70"/>
  <c r="Q5" i="71"/>
  <c r="I6" i="71"/>
  <c r="I7" i="71"/>
  <c r="K7" i="71"/>
  <c r="Q10" i="71"/>
  <c r="K12" i="71"/>
  <c r="I12" i="71"/>
  <c r="K18" i="71"/>
  <c r="I18" i="71"/>
  <c r="I24" i="71"/>
  <c r="K23" i="67"/>
  <c r="I23" i="67"/>
  <c r="K19" i="68"/>
  <c r="I19" i="68"/>
  <c r="K13" i="69"/>
  <c r="I13" i="69"/>
  <c r="K18" i="69"/>
  <c r="I18" i="69"/>
  <c r="K28" i="69"/>
  <c r="I28" i="69"/>
  <c r="K11" i="70"/>
  <c r="I11" i="70"/>
  <c r="I27" i="70"/>
  <c r="I15" i="73"/>
  <c r="K15" i="73"/>
  <c r="I30" i="68"/>
  <c r="AD3" i="69"/>
  <c r="I4" i="71"/>
  <c r="I9" i="71"/>
  <c r="K28" i="71"/>
  <c r="I28" i="71"/>
  <c r="K11" i="72"/>
  <c r="I11" i="72"/>
  <c r="I27" i="72"/>
  <c r="K27" i="72"/>
  <c r="K19" i="73"/>
  <c r="I19" i="73"/>
  <c r="I8" i="74"/>
  <c r="K8" i="74"/>
  <c r="I24" i="74"/>
  <c r="K24" i="74"/>
  <c r="I13" i="75"/>
  <c r="K13" i="75"/>
  <c r="I27" i="75"/>
  <c r="K27" i="75"/>
  <c r="K4" i="69"/>
  <c r="K15" i="72"/>
  <c r="I15" i="72"/>
  <c r="K26" i="72"/>
  <c r="I26" i="72"/>
  <c r="X3" i="74"/>
  <c r="I11" i="75"/>
  <c r="K11" i="75"/>
  <c r="K4" i="71"/>
  <c r="K15" i="71"/>
  <c r="I15" i="71"/>
  <c r="K6" i="72"/>
  <c r="I6" i="72"/>
  <c r="I10" i="72"/>
  <c r="K14" i="72"/>
  <c r="K16" i="72"/>
  <c r="I16" i="72"/>
  <c r="AD3" i="73"/>
  <c r="I6" i="73"/>
  <c r="K18" i="74"/>
  <c r="I18" i="74"/>
  <c r="K7" i="75"/>
  <c r="I7" i="75"/>
  <c r="K23" i="75"/>
  <c r="I23" i="75"/>
  <c r="X3" i="69"/>
  <c r="I5" i="69"/>
  <c r="Q8" i="69"/>
  <c r="I9" i="69"/>
  <c r="I24" i="69"/>
  <c r="I30" i="70"/>
  <c r="Q14" i="71"/>
  <c r="K22" i="71"/>
  <c r="K5" i="72"/>
  <c r="K12" i="72"/>
  <c r="K31" i="72"/>
  <c r="I31" i="72"/>
  <c r="J3" i="73"/>
  <c r="K16" i="73"/>
  <c r="I16" i="73"/>
  <c r="K27" i="73"/>
  <c r="I27" i="73"/>
  <c r="I19" i="71"/>
  <c r="K19" i="71"/>
  <c r="K23" i="71"/>
  <c r="I23" i="71"/>
  <c r="Q26" i="68"/>
  <c r="I27" i="68"/>
  <c r="I27" i="71"/>
  <c r="K27" i="71"/>
  <c r="K20" i="72"/>
  <c r="I23" i="72"/>
  <c r="I5" i="74"/>
  <c r="K5" i="74"/>
  <c r="I13" i="74"/>
  <c r="K13" i="74"/>
  <c r="K14" i="74"/>
  <c r="I14" i="74"/>
  <c r="I21" i="74"/>
  <c r="K21" i="74"/>
  <c r="I29" i="74"/>
  <c r="K29" i="74"/>
  <c r="K30" i="74"/>
  <c r="I30" i="74"/>
  <c r="K17" i="75"/>
  <c r="I17" i="75"/>
  <c r="K26" i="75"/>
  <c r="I26" i="75"/>
  <c r="K24" i="73"/>
  <c r="I24" i="73"/>
  <c r="K19" i="74"/>
  <c r="I19" i="74"/>
  <c r="K30" i="75"/>
  <c r="I30" i="75"/>
  <c r="I31" i="73"/>
  <c r="K31" i="73"/>
  <c r="AD3" i="75"/>
  <c r="J4" i="75"/>
  <c r="K20" i="75"/>
  <c r="I20" i="75"/>
  <c r="K29" i="75"/>
  <c r="I21" i="71"/>
  <c r="Q24" i="71"/>
  <c r="I25" i="71"/>
  <c r="H3" i="72"/>
  <c r="Q20" i="72"/>
  <c r="I24" i="72"/>
  <c r="K10" i="73"/>
  <c r="Q12" i="73"/>
  <c r="I13" i="73"/>
  <c r="AD3" i="74"/>
  <c r="Q8" i="74"/>
  <c r="I9" i="74"/>
  <c r="K15" i="74"/>
  <c r="Q24" i="74"/>
  <c r="I25" i="74"/>
  <c r="I8" i="75"/>
  <c r="K9" i="75"/>
  <c r="I9" i="75"/>
  <c r="K14" i="75"/>
  <c r="I24" i="75"/>
  <c r="K25" i="75"/>
  <c r="I25" i="75"/>
  <c r="I7" i="73"/>
  <c r="K7" i="73"/>
  <c r="K21" i="73"/>
  <c r="I21" i="73"/>
  <c r="K29" i="73"/>
  <c r="I29" i="73"/>
  <c r="J3" i="74"/>
  <c r="K4" i="74"/>
  <c r="I4" i="74"/>
  <c r="K6" i="74"/>
  <c r="I6" i="74"/>
  <c r="K20" i="74"/>
  <c r="I20" i="74"/>
  <c r="K22" i="74"/>
  <c r="I22" i="74"/>
  <c r="Q16" i="71"/>
  <c r="I17" i="71"/>
  <c r="J3" i="72"/>
  <c r="AD3" i="72"/>
  <c r="K28" i="72"/>
  <c r="Q30" i="72"/>
  <c r="Q10" i="73"/>
  <c r="I14" i="73"/>
  <c r="K17" i="73"/>
  <c r="K25" i="73"/>
  <c r="I10" i="74"/>
  <c r="K11" i="74"/>
  <c r="I11" i="74"/>
  <c r="K16" i="74"/>
  <c r="I26" i="74"/>
  <c r="K27" i="74"/>
  <c r="I27" i="74"/>
  <c r="K5" i="75"/>
  <c r="Q14" i="75"/>
  <c r="I15" i="75"/>
  <c r="K21" i="75"/>
  <c r="Q6" i="72"/>
  <c r="I25" i="72"/>
  <c r="K25" i="72"/>
  <c r="K8" i="73"/>
  <c r="I8" i="73"/>
  <c r="K10" i="75"/>
  <c r="I10" i="75"/>
  <c r="K12" i="75"/>
  <c r="I12" i="75"/>
  <c r="K32" i="32" l="1"/>
  <c r="I32" i="32"/>
  <c r="J3" i="32"/>
  <c r="K32" i="70"/>
  <c r="I32" i="70"/>
  <c r="K32" i="38"/>
  <c r="I32" i="38"/>
  <c r="J3" i="38"/>
  <c r="K3" i="38" s="1"/>
  <c r="I32" i="57"/>
  <c r="K32" i="57"/>
  <c r="K32" i="40"/>
  <c r="I32" i="40"/>
  <c r="AD3" i="57"/>
  <c r="K32" i="28"/>
  <c r="I32" i="28"/>
  <c r="K32" i="19"/>
  <c r="I32" i="19"/>
  <c r="I32" i="33"/>
  <c r="K32" i="33"/>
  <c r="I32" i="51"/>
  <c r="K32" i="51"/>
  <c r="K32" i="50"/>
  <c r="I32" i="50"/>
  <c r="K32" i="1"/>
  <c r="I32" i="1"/>
  <c r="K32" i="63"/>
  <c r="I32" i="63"/>
  <c r="K32" i="4"/>
  <c r="I32" i="4"/>
  <c r="K32" i="11"/>
  <c r="I32" i="11"/>
  <c r="K32" i="10"/>
  <c r="I32" i="10"/>
  <c r="K32" i="16"/>
  <c r="I32" i="16"/>
  <c r="K32" i="36"/>
  <c r="I32" i="36"/>
  <c r="K32" i="71"/>
  <c r="I32" i="71"/>
  <c r="K32" i="42"/>
  <c r="I32" i="42"/>
  <c r="I32" i="5"/>
  <c r="K32" i="5"/>
  <c r="K32" i="23"/>
  <c r="I32" i="23"/>
  <c r="I32" i="65"/>
  <c r="K32" i="65"/>
  <c r="K32" i="52"/>
  <c r="I32" i="52"/>
  <c r="K32" i="64"/>
  <c r="I32" i="64"/>
  <c r="K32" i="8"/>
  <c r="I32" i="8"/>
  <c r="K32" i="14"/>
  <c r="I32" i="14"/>
  <c r="K32" i="55"/>
  <c r="I32" i="55"/>
  <c r="K32" i="66"/>
  <c r="I32" i="66"/>
  <c r="K32" i="75"/>
  <c r="I32" i="75"/>
  <c r="K32" i="59"/>
  <c r="I32" i="59"/>
  <c r="K32" i="56"/>
  <c r="I32" i="56"/>
  <c r="K32" i="68"/>
  <c r="I32" i="68"/>
  <c r="K32" i="39"/>
  <c r="I32" i="39"/>
  <c r="K32" i="60"/>
  <c r="I32" i="60"/>
  <c r="K32" i="46"/>
  <c r="I32" i="46"/>
  <c r="I32" i="53"/>
  <c r="K32" i="53"/>
  <c r="AD3" i="70"/>
  <c r="K32" i="22"/>
  <c r="I32" i="22"/>
  <c r="I32" i="37"/>
  <c r="K32" i="37"/>
  <c r="K32" i="35"/>
  <c r="I32" i="35"/>
  <c r="I32" i="69"/>
  <c r="K32" i="69"/>
  <c r="K32" i="67"/>
  <c r="I32" i="67"/>
  <c r="K32" i="27"/>
  <c r="I32" i="27"/>
  <c r="K32" i="20"/>
  <c r="I32" i="20"/>
  <c r="K32" i="47"/>
  <c r="I32" i="47"/>
  <c r="K32" i="30"/>
  <c r="I32" i="30"/>
  <c r="K32" i="31"/>
  <c r="I32" i="31"/>
  <c r="I32" i="21"/>
  <c r="K32" i="21"/>
  <c r="I32" i="61"/>
  <c r="K32" i="61"/>
  <c r="K32" i="3"/>
  <c r="I32" i="3"/>
  <c r="K32" i="24"/>
  <c r="I32" i="24"/>
  <c r="K32" i="7"/>
  <c r="I32" i="7"/>
  <c r="I32" i="9"/>
  <c r="K32" i="9"/>
  <c r="I32" i="41"/>
  <c r="K32" i="41"/>
  <c r="K3" i="26"/>
  <c r="I3" i="26"/>
  <c r="K3" i="16"/>
  <c r="I3" i="16"/>
  <c r="K3" i="25"/>
  <c r="I3" i="25"/>
  <c r="I3" i="45"/>
  <c r="K3" i="45"/>
  <c r="I4" i="46"/>
  <c r="K4" i="46"/>
  <c r="J3" i="46"/>
  <c r="J3" i="28"/>
  <c r="K4" i="28"/>
  <c r="I4" i="28"/>
  <c r="J3" i="36"/>
  <c r="K4" i="36"/>
  <c r="I4" i="36"/>
  <c r="I3" i="17"/>
  <c r="K3" i="17"/>
  <c r="K8" i="15"/>
  <c r="I8" i="15"/>
  <c r="I3" i="69"/>
  <c r="K3" i="69"/>
  <c r="K3" i="54"/>
  <c r="I3" i="54"/>
  <c r="I5" i="59"/>
  <c r="K5" i="59"/>
  <c r="J3" i="49"/>
  <c r="K21" i="49"/>
  <c r="I21" i="49"/>
  <c r="J3" i="40"/>
  <c r="K4" i="40"/>
  <c r="I4" i="40"/>
  <c r="I3" i="50"/>
  <c r="K3" i="50"/>
  <c r="J3" i="11"/>
  <c r="K4" i="11"/>
  <c r="I4" i="11"/>
  <c r="K3" i="23"/>
  <c r="I3" i="23"/>
  <c r="J3" i="15"/>
  <c r="J3" i="4"/>
  <c r="K4" i="4"/>
  <c r="I4" i="4"/>
  <c r="J3" i="65"/>
  <c r="K4" i="65"/>
  <c r="I4" i="65"/>
  <c r="I3" i="66"/>
  <c r="K3" i="66"/>
  <c r="J3" i="56"/>
  <c r="K4" i="56"/>
  <c r="I4" i="56"/>
  <c r="K7" i="58"/>
  <c r="J3" i="58"/>
  <c r="I7" i="58"/>
  <c r="J3" i="34"/>
  <c r="K4" i="34"/>
  <c r="I4" i="34"/>
  <c r="I4" i="10"/>
  <c r="J3" i="10"/>
  <c r="K4" i="10"/>
  <c r="I4" i="70"/>
  <c r="J3" i="70"/>
  <c r="K4" i="70"/>
  <c r="J3" i="52"/>
  <c r="K4" i="52"/>
  <c r="I4" i="52"/>
  <c r="K3" i="41"/>
  <c r="I3" i="41"/>
  <c r="J3" i="35"/>
  <c r="K4" i="35"/>
  <c r="I4" i="35"/>
  <c r="K3" i="29"/>
  <c r="I3" i="29"/>
  <c r="I4" i="31"/>
  <c r="J3" i="31"/>
  <c r="K4" i="31"/>
  <c r="J3" i="20"/>
  <c r="K4" i="20"/>
  <c r="I4" i="20"/>
  <c r="I8" i="23"/>
  <c r="K8" i="23"/>
  <c r="I4" i="9"/>
  <c r="J3" i="9"/>
  <c r="K4" i="9"/>
  <c r="K3" i="59"/>
  <c r="I3" i="59"/>
  <c r="K3" i="74"/>
  <c r="I3" i="74"/>
  <c r="J3" i="75"/>
  <c r="K4" i="75"/>
  <c r="I4" i="75"/>
  <c r="K3" i="73"/>
  <c r="I3" i="73"/>
  <c r="K4" i="64"/>
  <c r="I4" i="64"/>
  <c r="J3" i="64"/>
  <c r="I3" i="53"/>
  <c r="K3" i="53"/>
  <c r="K3" i="61"/>
  <c r="I3" i="61"/>
  <c r="J3" i="55"/>
  <c r="K4" i="55"/>
  <c r="I4" i="55"/>
  <c r="K3" i="39"/>
  <c r="I3" i="39"/>
  <c r="I8" i="14"/>
  <c r="J3" i="14"/>
  <c r="K8" i="14"/>
  <c r="I3" i="13"/>
  <c r="K3" i="13"/>
  <c r="J3" i="1"/>
  <c r="K4" i="1"/>
  <c r="I4" i="1"/>
  <c r="K3" i="71"/>
  <c r="I3" i="71"/>
  <c r="I4" i="63"/>
  <c r="J3" i="63"/>
  <c r="K4" i="63"/>
  <c r="K3" i="72"/>
  <c r="I3" i="72"/>
  <c r="I4" i="67"/>
  <c r="J3" i="67"/>
  <c r="K4" i="67"/>
  <c r="K3" i="21"/>
  <c r="I3" i="21"/>
  <c r="I21" i="19"/>
  <c r="J3" i="19"/>
  <c r="K21" i="19"/>
  <c r="I3" i="3"/>
  <c r="K3" i="3"/>
  <c r="K12" i="68"/>
  <c r="J3" i="68"/>
  <c r="I12" i="68"/>
  <c r="K5" i="60"/>
  <c r="I5" i="60"/>
  <c r="J3" i="42"/>
  <c r="K4" i="42"/>
  <c r="I4" i="42"/>
  <c r="I4" i="51"/>
  <c r="J3" i="51"/>
  <c r="K4" i="51"/>
  <c r="J3" i="44"/>
  <c r="K4" i="44"/>
  <c r="I4" i="44"/>
  <c r="I4" i="37"/>
  <c r="J3" i="37"/>
  <c r="K4" i="37"/>
  <c r="K3" i="33"/>
  <c r="I3" i="33"/>
  <c r="I5" i="29"/>
  <c r="K5" i="29"/>
  <c r="I3" i="24"/>
  <c r="K3" i="24"/>
  <c r="K3" i="18"/>
  <c r="I3" i="18"/>
  <c r="I3" i="60"/>
  <c r="K3" i="60"/>
  <c r="I5" i="62"/>
  <c r="J3" i="62"/>
  <c r="K5" i="62"/>
  <c r="J3" i="57"/>
  <c r="K4" i="57"/>
  <c r="I4" i="57"/>
  <c r="K5" i="45"/>
  <c r="I5" i="45"/>
  <c r="I4" i="27"/>
  <c r="J3" i="27"/>
  <c r="K4" i="27"/>
  <c r="I6" i="32"/>
  <c r="K6" i="32"/>
  <c r="J3" i="6"/>
  <c r="K4" i="6"/>
  <c r="I4" i="6"/>
  <c r="I7" i="17"/>
  <c r="K7" i="17"/>
  <c r="I3" i="32"/>
  <c r="K3" i="32"/>
  <c r="K6" i="25"/>
  <c r="I6" i="25"/>
  <c r="J3" i="2"/>
  <c r="K4" i="2"/>
  <c r="I4" i="2"/>
  <c r="I3" i="22"/>
  <c r="K3" i="22"/>
  <c r="J3" i="5"/>
  <c r="K4" i="5"/>
  <c r="I4" i="5"/>
  <c r="J3" i="48"/>
  <c r="K21" i="48"/>
  <c r="I21" i="48"/>
  <c r="J3" i="47"/>
  <c r="K4" i="47"/>
  <c r="I4" i="47"/>
  <c r="K3" i="43"/>
  <c r="I3" i="43"/>
  <c r="I3" i="30"/>
  <c r="K3" i="30"/>
  <c r="K3" i="12"/>
  <c r="I3" i="12"/>
  <c r="K4" i="8"/>
  <c r="I4" i="8"/>
  <c r="J3" i="8"/>
  <c r="K3" i="7"/>
  <c r="I3" i="7"/>
  <c r="I3" i="38" l="1"/>
  <c r="K3" i="14"/>
  <c r="I3" i="14"/>
  <c r="K3" i="10"/>
  <c r="I3" i="10"/>
  <c r="K3" i="28"/>
  <c r="I3" i="28"/>
  <c r="K3" i="67"/>
  <c r="I3" i="67"/>
  <c r="K3" i="46"/>
  <c r="I3" i="46"/>
  <c r="K3" i="11"/>
  <c r="I3" i="11"/>
  <c r="K3" i="47"/>
  <c r="I3" i="47"/>
  <c r="K3" i="27"/>
  <c r="I3" i="27"/>
  <c r="I3" i="62"/>
  <c r="K3" i="62"/>
  <c r="I3" i="75"/>
  <c r="K3" i="75"/>
  <c r="K3" i="56"/>
  <c r="I3" i="56"/>
  <c r="K3" i="4"/>
  <c r="I3" i="4"/>
  <c r="K3" i="5"/>
  <c r="I3" i="5"/>
  <c r="K3" i="31"/>
  <c r="I3" i="31"/>
  <c r="K3" i="44"/>
  <c r="I3" i="44"/>
  <c r="I3" i="42"/>
  <c r="K3" i="42"/>
  <c r="K3" i="64"/>
  <c r="I3" i="64"/>
  <c r="K3" i="52"/>
  <c r="I3" i="52"/>
  <c r="I3" i="15"/>
  <c r="K3" i="15"/>
  <c r="I3" i="57"/>
  <c r="K3" i="57"/>
  <c r="K3" i="49"/>
  <c r="I3" i="49"/>
  <c r="I3" i="34"/>
  <c r="K3" i="34"/>
  <c r="K3" i="48"/>
  <c r="I3" i="48"/>
  <c r="K3" i="2"/>
  <c r="I3" i="2"/>
  <c r="K3" i="51"/>
  <c r="I3" i="51"/>
  <c r="K3" i="70"/>
  <c r="I3" i="70"/>
  <c r="K3" i="40"/>
  <c r="I3" i="40"/>
  <c r="I3" i="36"/>
  <c r="K3" i="36"/>
  <c r="K3" i="19"/>
  <c r="I3" i="19"/>
  <c r="I3" i="6"/>
  <c r="K3" i="6"/>
  <c r="K3" i="63"/>
  <c r="I3" i="63"/>
  <c r="K3" i="55"/>
  <c r="I3" i="55"/>
  <c r="I3" i="20"/>
  <c r="K3" i="20"/>
  <c r="K3" i="35"/>
  <c r="I3" i="35"/>
  <c r="K3" i="58"/>
  <c r="I3" i="58"/>
  <c r="K3" i="9"/>
  <c r="I3" i="9"/>
  <c r="K3" i="1"/>
  <c r="I3" i="1"/>
  <c r="I3" i="8"/>
  <c r="K3" i="8"/>
  <c r="K3" i="37"/>
  <c r="I3" i="37"/>
  <c r="K3" i="68"/>
  <c r="I3" i="68"/>
  <c r="K3" i="65"/>
  <c r="I3" i="6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1"/>
            <color rgb="FF000000"/>
            <rFont val="Calibri"/>
            <family val="2"/>
          </rPr>
          <t>can we get better margin?
	-Bryan Mercer
----
priced too low?
	-Bryan Mercer
----
priced too low
	-Bryan Mercer
----
not sure about more inventory. can we get more margin
	-Bryan Mercer
----
high ppc spend.
	-Bryan Mercer
----
margin low
	-Bryan Mercer
----
margin low
	-Bryan Mercer
----
again - QOH decreasing, profit peak lowering prices - lower margin
	-Bryan Mercer
----
profit peak drove price down as we were running out of inventory??  should have gone the other direction.
	-Bryan Mercer
----
should be able to get high margin when people begin buying for christmas
	-Bryan Mercer
----
I wouldn't push too hard on the green cords until early Nov - christmas sales.  Don't deplete too soon.
	-Bryan Mercer
----
can we get better margin?
	-Bryan Mercer
----
priced too low?
	-Bryan Mercer
----
priced too low
	-Bryan Mercer
----
not sure about more inventory. can we get more margin
	-Bryan Mercer
----
high ppc spend.
	-Bryan Mercer
----
margin low
	-Bryan Mercer
----
margin low
	-Bryan Mercer
----
again - QOH decreasing, profit peak lowering prices - lower margin
	-Bryan Mercer
----
profit peak drove price down as we were running out of inventory??  should have gone the other direction.
	-Bryan Mercer
----
should be able to get high margin when people begin buying for christmas
	-Bryan Mercer
----
I wouldn't push too hard on the green cords until early Nov - christmas sales.  Don't deplete too soon.
	-Bryan Mercer
----
can we get better margin?
	-Bryan Mercer
----
priced too low?
	-Bryan Mercer
----
priced too low
	-Bryan Mercer
----
not sure about more inventory. can we get more margin
	-Bryan Mercer
----
high ppc spend.
	-Bryan Mercer
----
margin low
	-Bryan Mercer
----
margin low
	-Bryan Mercer
----
again - QOH decreasing, profit peak lowering prices - lower margin
	-Bryan Mercer
----
profit peak drove price down as we were running out of inventory??  should have gone the other direction.
	-Bryan Mercer
----
should be able to get high margin when people begin buying for christmas
	-Bryan Mercer
----
I wouldn't push too hard on the green cords until early Nov - christmas sales.  Don't deplete too soon.
	-Bryan Mercer
----
can we get better margin?
	-Bryan Mercer
----
priced too low?
	-Bryan Mercer
----
priced too low
	-Bryan Mercer
----
not sure about more inventory. can we get more margin
	-Bryan Mercer
----
high ppc spend.
	-Bryan Mercer
----
margin low
	-Bryan Mercer
----
margin low
	-Bryan Mercer
----
again - QOH decreasing, profit peak lowering prices - lower margin
	-Bryan Mercer
----
profit peak drove price down as we were running out of inventory??  should have gone the other direction.
	-Bryan Mercer
----
should be able to get high margin when people begin buying for christmas
	-Bryan Mercer
----
I wouldn't push too hard on the green cords until early Nov - christmas sales.  Don't deplete too soon.
	-Bryan Mercer
----
can we get better margin?
	-Bryan Mercer
----
priced too low?
	-Bryan Mercer
----
priced too low
	-Bryan Mercer
----
not sure about more inventory. can we get more margin
	-Bryan Mercer
----
high ppc spend.
	-Bryan Mercer
----
margin low
	-Bryan Mercer
----
margin low
	-Bryan Mercer
----
again - QOH decreasing, profit peak lowering prices - lower margin
	-Bryan Mercer
----
profit peak drove price down as we were running out of inventory??  should have gone the other direction.
	-Bryan Mercer
----
should be able to get high margin when people begin buying for christmas
	-Bryan Mercer
----
I wouldn't push too hard on the green cords until early Nov - christmas sales.  Don't deplete too soon.
	-Bryan Mercer
----
can we get better margin?
	-Bryan Mercer
----
priced too low?
	-Bryan Mercer
----
priced too low
	-Bryan Mercer
----
not sure about more inventory. can we get more margin
	-Bryan Mercer
----
high ppc spend.
	-Bryan Mercer
----
margin low
	-Bryan Mercer
----
margin low
	-Bryan Mercer
----
again - QOH decreasing, profit peak lowering prices - lower margin
	-Bryan Mercer
----
profit peak drove price down as we were running out of inventory??  should have gone the other direction.
	-Bryan Mercer
----
should be able to get high margin when people begin buying for christmas
	-Bryan Mercer
----
I wouldn't push too hard on the green cords until early Nov - christmas sales.  Don't deplete too soon.
	-Bryan Mercer
----
can we get better margin?
	-Bryan Mercer
----
priced too low?
	-Bryan Mercer
----
priced too low
	-Bryan Mercer
----
not sure about more inventory. can we get more margin
	-Bryan Mercer
----
high ppc spend.
	-Bryan Mercer
----
margin low
	-Bryan Mercer
----
margin low
	-Bryan Mercer
----
again - QOH decreasing, profit peak lowering prices - lower margin
	-Bryan Mercer
----
profit peak drove price down as we were running out of inventory??  should have gone the other direction.
	-Bryan Mercer
----
should be able to get high margin when people begin buying for christmas
	-Bryan Mercer
----
I wouldn't push too hard on the green cords until early Nov - christmas sales.  Don't deplete too soon.
	-Bryan Mercer
----
can we get better margin?
	-Bryan Mercer
----
priced too low?
	-Bryan Mercer
----
priced too low
	-Bryan Mercer
----
not sure about more inventory. can we get more margin
	-Bryan Mercer
----
high ppc spend.
	-Bryan Mercer
----
margin low
	-Bryan Mercer
----
margin low
	-Bryan Mercer
----
again - QOH decreasing, profit peak lowering prices - lower margin
	-Bryan Mercer
----
profit peak drove price down as we were running out of inventory??  should have gone the other direction.
	-Bryan Mercer
----
should be able to get high margin when people begin buying for christmas
	-Bryan Mercer
----
I wouldn't push too hard on the green cords until early Nov - christmas sales.  Don't deplete too soon.
	-Bryan Mercer
----
can we get better margin?
	-Bryan Mercer
----
priced too low?
	-Bryan Mercer
----
priced too low
	-Bryan Mercer
----
not sure about more inventory. can we get more margin
	-Bryan Mercer
----
high ppc spend.
	-Bryan Mercer
----
margin low
	-Bryan Mercer
----
margin low
	-Bryan Mercer
----
again - QOH decreasing, profit peak lowering prices - lower margin
	-Bryan Mercer
----
profit peak drove price down as we were running out of inventory??  should have gone the other direction.
	-Bryan Mercer
----
should be able to get high margin when people begin buying for christmas
	-Bryan Mercer
----
I wouldn't push too hard on the green cords until early Nov - christmas sales.  Don't deplete too soon.
	-Bryan Mercer
----
can we get better margin?
	-Bryan Mercer
----
priced too low?
	-Bryan Mercer
----
priced too low
	-Bryan Mercer
----
not sure about more inventory. can we get more margin
	-Bryan Mercer
----
high ppc spend.
	-Bryan Mercer
----
margin low
	-Bryan Mercer
----
margin low
	-Bryan Mercer
----
again - QOH decreasing, profit peak lowering prices - lower margin
	-Bryan Mercer
----
profit peak drove price down as we were running out of inventory??  should have gone the other direction.
	-Bryan Mercer
----
should be able to get high margin when people begin buying for christmas
	-Bryan Mercer
----
I wouldn't push too hard on the green cords until early Nov - christmas sales.  Don't deplete too soon.
	-Bryan Mercer
----
can we get better margin?
	-Bryan Mercer
----
priced too low?
	-Bryan Mercer
----
priced too low
	-Bryan Mercer
----
not sure about more inventory. can we get more margin
	-Bryan Mercer
----
high ppc spend.
	-Bryan Mercer
----
margin low
	-Bryan Mercer
----
margin low
	-Bryan Mercer
----
again - QOH decreasing, profit peak lowering prices - lower margin
	-Bryan Mercer
----
profit peak drove price down as we were running out of inventory??  should have gone the other direction.
	-Bryan Mercer
----
should be able to get high margin when people begin buying for christmas
	-Bryan Mercer
----
I wouldn't push too hard on the green cords until early Nov - christmas sales.  Don't deplete too soon.
	-Bryan Mercer
----
have you lowered target velocities
	-Pam Galeone
----
have you lowered target velocities
	-Pam Galeone
----
have you lowered target velocities
	-Pam Galeone
----
have you lowered target velocities
	-Pam Galeone
----
have you lowered target velocities
	-Pam Galeone
----
have you lowered target velocities
	-Pam Galeone
----
have you lowered target velocities
	-Pam Galeone
----
have you lowered target velocities
	-Pam Galeone
----
have you lowered target velocities
	-Pam Galeone
----
have you lowered target velocities
	-Pam Galeone</t>
        </r>
      </text>
    </comment>
    <comment ref="C3" authorId="0" shapeId="0" xr:uid="{00000000-0006-0000-0000-000002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  <comment ref="B23" authorId="0" shapeId="0" xr:uid="{00000000-0006-0000-2800-000002000000}">
      <text>
        <r>
          <rPr>
            <sz val="11"/>
            <color rgb="FF000000"/>
            <rFont val="Calibri"/>
            <family val="2"/>
          </rPr>
          <t>have you lowered target velocities
	-Pam Galeone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2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3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4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5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6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7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8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9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A00-000001000000}">
      <text>
        <r>
          <rPr>
            <sz val="11"/>
            <color rgb="FF000000"/>
            <rFont val="Calibri"/>
            <family val="2"/>
          </rPr>
          <t>Cassidy:
Break Even Price</t>
        </r>
      </text>
    </comment>
  </commentList>
</comments>
</file>

<file path=xl/sharedStrings.xml><?xml version="1.0" encoding="utf-8"?>
<sst xmlns="http://schemas.openxmlformats.org/spreadsheetml/2006/main" count="11178" uniqueCount="1515">
  <si>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</si>
  <si>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</si>
  <si>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</si>
  <si>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</si>
  <si>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</si>
  <si>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</si>
  <si>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</si>
  <si>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 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</si>
  <si>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</si>
  <si>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</si>
  <si>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</si>
  <si>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</si>
  <si>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</si>
  <si>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</si>
  <si>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</si>
  <si>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Sell
Through</t>
  </si>
  <si>
    <t>In 
Transit</t>
  </si>
  <si>
    <t>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</si>
  <si>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</si>
  <si>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</si>
  <si>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</si>
  <si>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</si>
  <si>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</si>
  <si>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</si>
  <si>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</si>
  <si>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</si>
  <si>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</si>
  <si>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</si>
  <si>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</si>
  <si>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PL-IFC-162FC-BK15-2PK</t>
  </si>
  <si>
    <t>Totals</t>
  </si>
  <si>
    <t>12/28 to 1/3</t>
  </si>
  <si>
    <t>adjust the ppc, raise $1 on min</t>
  </si>
  <si>
    <t/>
  </si>
  <si>
    <t>UsLargeStandardSize</t>
  </si>
  <si>
    <t>1/4 to 1/10</t>
  </si>
  <si>
    <t>adjust the ppc, min $15.99</t>
  </si>
  <si>
    <t>1/11 to 1/17</t>
  </si>
  <si>
    <t>turn off the ppc</t>
  </si>
  <si>
    <t>1/18 to 1/24</t>
  </si>
  <si>
    <t>min $17.99</t>
  </si>
  <si>
    <t>1/25 to 1/31</t>
  </si>
  <si>
    <t>min $15.59</t>
  </si>
  <si>
    <t>2/1 to 2/7</t>
  </si>
  <si>
    <t>maintain</t>
  </si>
  <si>
    <t>2/8 to 2/14</t>
  </si>
  <si>
    <t>Maintain</t>
  </si>
  <si>
    <t>2/15 to 2/21</t>
  </si>
  <si>
    <t>Turned PPC off for a week; lowered price to $14.59</t>
  </si>
  <si>
    <t>2/22 to 2/28</t>
  </si>
  <si>
    <t>Updated keywords</t>
  </si>
  <si>
    <t>3/1 to 3/7</t>
  </si>
  <si>
    <t>Lowered PPEAK min by $1 to $13.59; inventory issue</t>
  </si>
  <si>
    <t>3/8 to 3/14</t>
  </si>
  <si>
    <t>3/15 to 3/21</t>
  </si>
  <si>
    <t>Raised PPEAK min by $1 to $14.59</t>
  </si>
  <si>
    <t>3/22 to 3/28</t>
  </si>
  <si>
    <t>Lowered PPEAK back down to $13.59</t>
  </si>
  <si>
    <t>3/29 to 4/4</t>
  </si>
  <si>
    <t>4/5 to 4/11</t>
  </si>
  <si>
    <t>4/12 to 4/18</t>
  </si>
  <si>
    <t>Selling out</t>
  </si>
  <si>
    <t>4/19 to 4/25</t>
  </si>
  <si>
    <t>4/26 to 5/2</t>
  </si>
  <si>
    <t>5/3 to 5/9</t>
  </si>
  <si>
    <t>5/10 to 5/16</t>
  </si>
  <si>
    <t>5/17 to 5/23</t>
  </si>
  <si>
    <t>5/24 to 5/30</t>
  </si>
  <si>
    <t>5/31 to 6/6</t>
  </si>
  <si>
    <t>6/7 to 6/13</t>
  </si>
  <si>
    <t>6/14 to 6/20</t>
  </si>
  <si>
    <t>6/21 to 6/27</t>
  </si>
  <si>
    <t>6/28 to 7/4</t>
  </si>
  <si>
    <t>7/5 to 7/11</t>
  </si>
  <si>
    <t>PL-IFC-162FC-BK20-2PK</t>
  </si>
  <si>
    <t xml:space="preserve">:  -  :  -  :  -  :  -  :  -  :  -  :  -  :  -  :  -  :  - :  -  :  -  :  -  :  -  :  -  :  -  :  -  :  -  :  - </t>
  </si>
  <si>
    <t>Out (closed)</t>
  </si>
  <si>
    <t>PL-IFC-162FC-BK6-2PK</t>
  </si>
  <si>
    <t>over 180 days, min $7.59</t>
  </si>
  <si>
    <t>min $8.59</t>
  </si>
  <si>
    <t>min $7.99</t>
  </si>
  <si>
    <t>min $8.59, higher $ sell better</t>
  </si>
  <si>
    <t>Raised PPEAK min by $1 to $9.59</t>
  </si>
  <si>
    <t>Lowered PPEAK min by $1 to $8.59; inventory issue</t>
  </si>
  <si>
    <t>Raised PPEAK min to $8.99</t>
  </si>
  <si>
    <t>PL-IFC-162FC-GN15-2PK</t>
  </si>
  <si>
    <t>PL-IFC-162FC-GN20-2PK</t>
  </si>
  <si>
    <t>PL-IFC-162FC-GY15-2PK</t>
  </si>
  <si>
    <t>min $13.99</t>
  </si>
  <si>
    <t>min $14.59, target 1.5</t>
  </si>
  <si>
    <t>maintain inventory issue</t>
  </si>
  <si>
    <t>Raised PPEAK min by $1 to $14.99</t>
  </si>
  <si>
    <t>Lowered PPEAK min by $1 to $13.99; inventory issue</t>
  </si>
  <si>
    <t>PL-IFC-162FC-GY20-2PK</t>
  </si>
  <si>
    <t>PL-IFC-162FC-GN6-2PK</t>
  </si>
  <si>
    <t>PL-IFC-162FC-GY6-2PK</t>
  </si>
  <si>
    <t>sold out, not close the listing</t>
  </si>
  <si>
    <t>PL-IFC-162B03-2PK</t>
  </si>
  <si>
    <t>Continue with Profit Peak</t>
  </si>
  <si>
    <t>#302;SW: 250 - 01/07/21
#309: 100 - 01/27/21</t>
  </si>
  <si>
    <t>sold out</t>
  </si>
  <si>
    <t>#302;SW: 250 - 01/07/21 #309: 100 - 01/30/21</t>
  </si>
  <si>
    <t>sold out, closed</t>
  </si>
  <si>
    <t xml:space="preserve">:  -  #309;SW: 100 - 01/30/21 :  -  #339: 300 - 02/24/21 :  -  :  -  :  -  :  -  :  -  :  - :  -  :  -  :  -  :  -  :  -  :  -  :  -  :  -  :  - </t>
  </si>
  <si>
    <t>Turned on PP from $6.99 to $9.99 with target of 4</t>
  </si>
  <si>
    <t xml:space="preserve">:  -  #309;SW: 100 - 01/28/21 :  -  #339: 300 - 02/24/21 :  -  :  -  :  -  :  -  :  -  :  - :  -  :  -  :  -  :  -  :  -  :  -  :  -  :  -  :  - </t>
  </si>
  <si>
    <t>Raised PP to $7.99 to $19.99</t>
  </si>
  <si>
    <t xml:space="preserve"> | #339: 300 - 02/25/21</t>
  </si>
  <si>
    <t>Raised min to $9.29</t>
  </si>
  <si>
    <t xml:space="preserve"> | #339;SW: 300 - 03/04/21</t>
  </si>
  <si>
    <t>Lowered min to $8.99</t>
  </si>
  <si>
    <t>Lowered min to $7.95</t>
  </si>
  <si>
    <t xml:space="preserve"> | #339;SW: 300 - 03/04/21 | #360: 635 - 04/10/21</t>
  </si>
  <si>
    <t>Turned PPC on</t>
  </si>
  <si>
    <t xml:space="preserve"> | #339;SW: 300 - 03/04/21 | #360: 100 - 04/07/21</t>
  </si>
  <si>
    <t>Raised min to $8.5</t>
  </si>
  <si>
    <t xml:space="preserve"> | #360: 100 - 04/09/21</t>
  </si>
  <si>
    <t>Turned PPC off</t>
  </si>
  <si>
    <t xml:space="preserve"> | #360: 100 - 04/06/21</t>
  </si>
  <si>
    <t>Lowered min to $7.99</t>
  </si>
  <si>
    <t>Raised min to $8.95</t>
  </si>
  <si>
    <t>Raised min to $9.95</t>
  </si>
  <si>
    <t xml:space="preserve"> | #410: 600 - 07/02/21</t>
  </si>
  <si>
    <t>Lowered min to $9.5. Increased target to 6</t>
  </si>
  <si>
    <t xml:space="preserve"> | #410: 200 - 07/02/21</t>
  </si>
  <si>
    <t>Improving profit. Raised min to $9.95</t>
  </si>
  <si>
    <t>Goal is selling out within 90 days, lowered min to $8.95</t>
  </si>
  <si>
    <t xml:space="preserve"> | #410: 200 - 07/07/21</t>
  </si>
  <si>
    <t>Lowered min to $7.5, optimized PPC</t>
  </si>
  <si>
    <t>Turned PPC off. Created $1 off coupon</t>
  </si>
  <si>
    <t xml:space="preserve"> | #415: 150 - 08/20/21</t>
  </si>
  <si>
    <t>selling out, 1 left, manually raised to $8.99</t>
  </si>
  <si>
    <t>PL-IFC-162B10-2PK</t>
  </si>
  <si>
    <t>Raised min to $14.24</t>
  </si>
  <si>
    <t>Raised PP to $16.63 to $29.99</t>
  </si>
  <si>
    <t>Lowered min to $9.95. Added target of 6</t>
  </si>
  <si>
    <t xml:space="preserve">:  -  #309;SW: 250 - 01/30/21 :  -  :  -  :  -  :  -  :  -  :  -  :  -  :  - :  -  :  -  :  -  :  -  :  -  :  -  :  -  :  -  :  - </t>
  </si>
  <si>
    <t>Scheduled at $9.99 for a few days</t>
  </si>
  <si>
    <t xml:space="preserve">:  -  #309;SW: 250 - 01/28/21 :  -  :  -  #340;SW;SW: 200 - 02/24/21 :  -  :  -  :  -  :  -  :  - :  -  :  -  :  -  :  -  :  -  :  -  :  -  :  -  :  - </t>
  </si>
  <si>
    <t xml:space="preserve"> | #340;SW: 200 - 02/24/21 | #338: 300 - 03/18/21</t>
  </si>
  <si>
    <t>Raised min to $10.95</t>
  </si>
  <si>
    <t xml:space="preserve"> | #340;SW: 200 - 03/24/21 | #338;SW: 300 - 03/26/21</t>
  </si>
  <si>
    <t xml:space="preserve"> | #340;SW: 200 - 03/23/21 | #338;SW: 300 - 03/27/21 | #361;SW: 200 - 04/10/21</t>
  </si>
  <si>
    <t xml:space="preserve"> | #340;SW: 200 - 03/23/21 | #338;SW: 300 - 03/31/21 | #360: 496 - 04/10/21</t>
  </si>
  <si>
    <t xml:space="preserve"> | #340;SW: 200 - 03/24/21 | #338;SW: 300 - 03/31/21 | #360: 200 - 04/07/21</t>
  </si>
  <si>
    <t xml:space="preserve"> | #340;SW: 200 - 03/19/21 | #338;SW: 300 - 03/31/21 | #360: 200 - 04/09/21</t>
  </si>
  <si>
    <t>Increased target to 10</t>
  </si>
  <si>
    <t xml:space="preserve"> | #340;SW: 200 - 03/19/21 | #338;SW: 300 - 03/31/21 | #360: 200 - 04/06/21</t>
  </si>
  <si>
    <t>#340;SW: 200 - 03/19/21 | #338;SW: 300 - 03/31/21</t>
  </si>
  <si>
    <t>Raised min to $11.5</t>
  </si>
  <si>
    <t xml:space="preserve"> | #392: 575 - 06/01/21</t>
  </si>
  <si>
    <t>Turned PPC off. Lowered min to $8.95 and target to 6</t>
  </si>
  <si>
    <t xml:space="preserve"> | #392: 575 - 06/10/21</t>
  </si>
  <si>
    <t>#392: 575 - 05/30/21</t>
  </si>
  <si>
    <t>Improving sell through / DOH. Trimmed bids, raised PPC budget</t>
  </si>
  <si>
    <t>#392: 575 - 06/09/21</t>
  </si>
  <si>
    <t>Improving DOH. Scheduled at $8.99. Raised PPC</t>
  </si>
  <si>
    <t>Created $1 off coupon</t>
  </si>
  <si>
    <t>Goal is reducing DOH. Trimmed PPC for wasted spend, raised budget. Deleted scheduled price</t>
  </si>
  <si>
    <t>#392: 575 - 06/14/21</t>
  </si>
  <si>
    <t>Lowered min to $7.95. Increased target to 32. Trimmed PPC for wasted spend</t>
  </si>
  <si>
    <t>#392: 575 - 06/20/21</t>
  </si>
  <si>
    <t>Turned PPC off to improve profit</t>
  </si>
  <si>
    <t>Profit per piece was better before. Turned PPC on</t>
  </si>
  <si>
    <t>PL-IFC-162B15-2PK</t>
  </si>
  <si>
    <t>closed</t>
  </si>
  <si>
    <t>#302;SW: 150 - 01/07/21</t>
  </si>
  <si>
    <t>Relisted</t>
  </si>
  <si>
    <t xml:space="preserve">:  -  :  -  :  -  #339: 100 - 02/24/21 :  -  :  -  :  -  :  -  :  -  :  - :  -  :  -  :  -  :  -  :  -  :  -  :  -  :  -  :  - </t>
  </si>
  <si>
    <t>Turned on Profit Peak from $11.95 to $19.99 with target of 2</t>
  </si>
  <si>
    <t xml:space="preserve">:  -  :  -  :  -  #339: 100 - 02/24/21 :  -  :  -  :  -  #336: 100 - 02/24/21 :  -  :  - :  -  :  -  :  -  :  -  :  -  :  -  :  -  :  -  :  - </t>
  </si>
  <si>
    <t xml:space="preserve"> | #339: 100 - 02/25/21 | #336: 100 - 02/27/21</t>
  </si>
  <si>
    <t>Lowered min to $9.95</t>
  </si>
  <si>
    <t xml:space="preserve"> | #339;SW: 100 - 03/04/21 | #336: 100 - 03/03/21</t>
  </si>
  <si>
    <t xml:space="preserve"> | #339;SW: 100 - 03/04/21 | #336: 100 - 02/28/21</t>
  </si>
  <si>
    <t xml:space="preserve"> | #339;SW: 100 - 03/04/21 | #336: 100 - 02/25/21</t>
  </si>
  <si>
    <t>Lowerd target to 1</t>
  </si>
  <si>
    <t xml:space="preserve"> | #339;SW: 100 - 03/04/21</t>
  </si>
  <si>
    <t>Raised min to $10.5</t>
  </si>
  <si>
    <t>Raised PPC</t>
  </si>
  <si>
    <t>Raised min to $10.99</t>
  </si>
  <si>
    <t>Improving DOH / sell though. Lowered min to $9.95. Scheduled at $9.99 a few days</t>
  </si>
  <si>
    <t>Improving sell through. Increased target to 3. Turned PPC on</t>
  </si>
  <si>
    <t>Raised bids</t>
  </si>
  <si>
    <t>Reducing DOH, created $2 off coupon, raised PPC</t>
  </si>
  <si>
    <t>Heavily trimmed PPC</t>
  </si>
  <si>
    <t>Turned PPC off. Raised min to $10.94</t>
  </si>
  <si>
    <t>PL-IFC-162B15P3F</t>
  </si>
  <si>
    <t>#302;SW: 600 - 01/07/21</t>
  </si>
  <si>
    <t>Lowered min to $13.95. Added target of 1</t>
  </si>
  <si>
    <t>Raised min to $16.15</t>
  </si>
  <si>
    <t>Raised min to $18.99. Removed target</t>
  </si>
  <si>
    <t>Lowered min to $14.99. Added target of 2</t>
  </si>
  <si>
    <t xml:space="preserve"> | #360: 121 - 04/10/21</t>
  </si>
  <si>
    <t>Lowered min to $12.5. Raised target to 3. Scheduled at $12.99 for a few days</t>
  </si>
  <si>
    <t xml:space="preserve"> | #360: 150 - 04/07/21</t>
  </si>
  <si>
    <t>Lowered min to $8.99. Scheduled at $9.99 for a few days</t>
  </si>
  <si>
    <t xml:space="preserve"> | #360: 150 - 04/09/21</t>
  </si>
  <si>
    <t>Lowered target to 2</t>
  </si>
  <si>
    <t xml:space="preserve"> | #360: 150 - 04/06/21</t>
  </si>
  <si>
    <t>Raised min to $9.99</t>
  </si>
  <si>
    <t>Lowered min to $9.99</t>
  </si>
  <si>
    <t xml:space="preserve"> | #393: 125 - 06/01/21</t>
  </si>
  <si>
    <t xml:space="preserve"> | #393: 125 - 06/10/21</t>
  </si>
  <si>
    <t>Lowered min to $9.95. Increased target to 3</t>
  </si>
  <si>
    <t xml:space="preserve"> | #393: 125 - 05/30/21</t>
  </si>
  <si>
    <t>Improving sell through. Scheduled at $9.99</t>
  </si>
  <si>
    <t xml:space="preserve"> | #393: 125 - 06/09/21</t>
  </si>
  <si>
    <t>Continue with Profit Peak, goal is selling out within 90 days of inventory hitting</t>
  </si>
  <si>
    <t>Trimmed PPC</t>
  </si>
  <si>
    <t>Lowered target to 1. Scheduled at $10.99 for a couple days</t>
  </si>
  <si>
    <t>Plenty in storage. Raised target to 3</t>
  </si>
  <si>
    <t>PL-IFC-162B15P3F-PK2</t>
  </si>
  <si>
    <t>Raised PP to $26 to $39.99</t>
  </si>
  <si>
    <t>Lowered min to $16.99. Added target of 1</t>
  </si>
  <si>
    <t>Increased target to 2 to see if profit improves</t>
  </si>
  <si>
    <t>Increased target to 4</t>
  </si>
  <si>
    <t xml:space="preserve"> | #360: 130 - 04/10/21</t>
  </si>
  <si>
    <t xml:space="preserve"> | #360: 195 - 04/07/21</t>
  </si>
  <si>
    <t>Raised min to $17.95. Lowered target to 2. Trimmed PPC</t>
  </si>
  <si>
    <t xml:space="preserve"> | #360: 195 - 04/09/21</t>
  </si>
  <si>
    <t>Raised min to $18.95. Trimmed PPC</t>
  </si>
  <si>
    <t xml:space="preserve"> | #360: 195 - 04/06/21</t>
  </si>
  <si>
    <t>Trimmed PPC. Lowered min to $17.95</t>
  </si>
  <si>
    <t>Optimized PPC</t>
  </si>
  <si>
    <t>Trimmed bids, raised budget</t>
  </si>
  <si>
    <t>Lowered min to $15.95</t>
  </si>
  <si>
    <t>Improving sell through / DOH. Lowered min to $11.95</t>
  </si>
  <si>
    <t>Improving sell through. Increased target to 5. Raised PPC</t>
  </si>
  <si>
    <t>Goal is reducing DOH. Raised PPC. Created $2 off coupon</t>
  </si>
  <si>
    <t>Raised min to $13.38. Removed target</t>
  </si>
  <si>
    <t>Raised min to $15.73</t>
  </si>
  <si>
    <t>selling out, 1 left</t>
  </si>
  <si>
    <t>PL-IFC-162B20-2PK</t>
  </si>
  <si>
    <t>Lowered min to $12.95</t>
  </si>
  <si>
    <t xml:space="preserve">
#306;SW: 60 - 01/17/21
#309: 60 - 01/27/21</t>
  </si>
  <si>
    <t xml:space="preserve"> #306;SW: 60 - 01/17/21 #309: 60 - 01/30/21</t>
  </si>
  <si>
    <t xml:space="preserve">:  -  #309;SW: 60 - 01/30/21 :  -  :  -  :  -  :  -  :  -  :  -  :  -  :  - :  -  :  -  :  -  :  -  :  -  :  -  :  -  :  -  :  - </t>
  </si>
  <si>
    <t xml:space="preserve">:  -  #309;SW: 60 - 01/28/21 :  -  :  -  :  -  :  -  :  -  :  -  :  -  :  - :  -  :  -  :  -  :  -  :  -  :  -  :  -  :  -  :  - </t>
  </si>
  <si>
    <t>Turned PPC off. Lowered min to $10.95. Schedlued at $10.99 for a couple days</t>
  </si>
  <si>
    <t>Raised min to $11.95</t>
  </si>
  <si>
    <t xml:space="preserve"> | #360: 100 - 04/10/21</t>
  </si>
  <si>
    <t>Raised min to $12.99</t>
  </si>
  <si>
    <t xml:space="preserve"> | #360: 166 - 04/10/21</t>
  </si>
  <si>
    <t>Raised min to $13.99</t>
  </si>
  <si>
    <t xml:space="preserve"> | #360: 100 - 04/07/21</t>
  </si>
  <si>
    <t>selling out</t>
  </si>
  <si>
    <t>Lowered min to $10.95, increased target to 2</t>
  </si>
  <si>
    <t xml:space="preserve"> | #392: 120 - 06/01/21 | #393: 120 - 06/01/21</t>
  </si>
  <si>
    <t xml:space="preserve"> | #392: 120 - 06/10/21 | #393: 120 - 06/10/21</t>
  </si>
  <si>
    <t>Raised min to $11.99</t>
  </si>
  <si>
    <t>#392: 120 - 05/30/21 | #393: 120 - 05/30/21</t>
  </si>
  <si>
    <t>Second best sales week of the year. Slight positive margin. Still below sell through goal, but sell through rate is improving. Maintain</t>
  </si>
  <si>
    <t>#392: 120 - 06/09/21 | #393: 120 - 05/30/21</t>
  </si>
  <si>
    <t>Improving sell through. Raised target to 3. Lowered min to $11.5. Raised PPC</t>
  </si>
  <si>
    <t>#392: 120 - 06/09/21 | #393: 120 - 06/09/21</t>
  </si>
  <si>
    <t>Goal is reducing DOH. Scheduled at $9.99. Turned mild PPC on</t>
  </si>
  <si>
    <t>#392: 120 - 06/14/21</t>
  </si>
  <si>
    <t>#392: 120 - 06/20/21</t>
  </si>
  <si>
    <t>Raised min to $10.95. Lowered target to 2</t>
  </si>
  <si>
    <t>Raised PPC. Scheduled at $9.99</t>
  </si>
  <si>
    <t>PL-IFC-162B25-2PK</t>
  </si>
  <si>
    <t>#302;SW: 60 - 01/07/21
#309: 90 - 01/27/21</t>
  </si>
  <si>
    <t>#302;SW: 60 - 01/07/21 #309: 90 - 01/30/21</t>
  </si>
  <si>
    <t>Raised min to $15.95. Lowered target to 2</t>
  </si>
  <si>
    <t xml:space="preserve">:  -  #309;SW: 90 - 01/30/21 :  -  :  -  :  -  :  -  :  -  :  -  :  -  :  - :  -  :  -  :  -  :  -  :  -  :  -  :  -  :  -  :  - </t>
  </si>
  <si>
    <t>Lowered min to $14.95</t>
  </si>
  <si>
    <t xml:space="preserve">:  -  #309;SW: 90 - 01/28/21 :  -  :  -  :  -  :  -  :  -  #336: 50 - 02/24/21 :  -  :  - :  -  :  -  :  -  :  -  :  -  :  -  :  -  :  -  :  - </t>
  </si>
  <si>
    <t xml:space="preserve"> | #336: 50 - 02/27/21</t>
  </si>
  <si>
    <t xml:space="preserve"> | #336: 50 - 03/03/21</t>
  </si>
  <si>
    <t xml:space="preserve"> | #336: 50 - 02/28/21</t>
  </si>
  <si>
    <t>Raised min to $15.5</t>
  </si>
  <si>
    <t xml:space="preserve"> | #336: 50 - 02/25/21</t>
  </si>
  <si>
    <t>Raised min to $15.95</t>
  </si>
  <si>
    <t>Raised min to $17.54. Lowered target to 1</t>
  </si>
  <si>
    <t>Raised min to $19.29. Removed target</t>
  </si>
  <si>
    <t xml:space="preserve"> | #392: 110 - 06/01/21</t>
  </si>
  <si>
    <t>Raised min to $21.22</t>
  </si>
  <si>
    <t>Raised min to $23.34</t>
  </si>
  <si>
    <t xml:space="preserve"> | #392: 110 - 06/10/21 | #410: 100 - 07/02/21</t>
  </si>
  <si>
    <t>#392: 110 - 05/30/21</t>
  </si>
  <si>
    <t>#392: 110 - 06/09/21</t>
  </si>
  <si>
    <t>#392: 110 - 06/14/21</t>
  </si>
  <si>
    <t>#392: 110 - 06/20/21</t>
  </si>
  <si>
    <t>Lowered min to $15.95. Added target of 2. Scheduled at $19.99 a couple days</t>
  </si>
  <si>
    <t>Raised min to $19.99. Lowered target to 1</t>
  </si>
  <si>
    <t>Lowered min to $14.95. Increased target to 2</t>
  </si>
  <si>
    <t>PL-IFC-162B6-2PK</t>
  </si>
  <si>
    <t>Raised min to $9.84. Removed target</t>
  </si>
  <si>
    <t xml:space="preserve">:  -  :  -  :  -  #339: 200 - 02/24/21 :  -  :  -  :  -  :  -  :  -  :  - :  -  :  -  :  -  :  -  :  -  :  -  :  -  :  -  :  - </t>
  </si>
  <si>
    <t>Turned on PP from $10.82 to $19.99</t>
  </si>
  <si>
    <t xml:space="preserve"> | #339: 200 - 02/25/21</t>
  </si>
  <si>
    <t>Lowered min to $7.99. Added target of 3</t>
  </si>
  <si>
    <t xml:space="preserve"> | #339;SW: 200 - 03/04/21</t>
  </si>
  <si>
    <t xml:space="preserve"> | #339;SW: 200 - 03/04/21 | #361;SW: 250 - 04/10/21</t>
  </si>
  <si>
    <t>Increased target to 4. Turned PPC on</t>
  </si>
  <si>
    <t xml:space="preserve"> | #339;SW: 200 - 03/04/21 | #360: 230 - 04/10/21</t>
  </si>
  <si>
    <t xml:space="preserve"> | #339;SW: 200 - 03/04/21 | #360: 275 - 04/07/21</t>
  </si>
  <si>
    <t>Raised min to $9.95. Lowered target to 2. Optimized PPC</t>
  </si>
  <si>
    <t xml:space="preserve"> | #360: 275 - 04/09/21</t>
  </si>
  <si>
    <t>Raised min to $10.95. Trimmed PPC for wasted spend</t>
  </si>
  <si>
    <t xml:space="preserve"> | #360: 275 - 04/06/21</t>
  </si>
  <si>
    <t>Lowered min to $9.95. Trimmed PPC</t>
  </si>
  <si>
    <t>Increased target to 4. Lowered min to $8.5</t>
  </si>
  <si>
    <t>Lowered min to $6.95. Optimized PPC</t>
  </si>
  <si>
    <t xml:space="preserve"> | #393: 200 - 06/01/21</t>
  </si>
  <si>
    <t>Raised min to $7.99. Lowered target to 2</t>
  </si>
  <si>
    <t xml:space="preserve"> | #393: 200 - 06/10/21</t>
  </si>
  <si>
    <t>Lowered min to $6.95. Turned PPC off</t>
  </si>
  <si>
    <t xml:space="preserve"> | #393: 200 - 05/30/21</t>
  </si>
  <si>
    <t>Improving sell through. Scheduled at $6.99. Trimmed PPC for wasted spend</t>
  </si>
  <si>
    <t>Improving DOH. Raised PPC</t>
  </si>
  <si>
    <t xml:space="preserve"> | #393: 200 - 06/09/21</t>
  </si>
  <si>
    <t>Goal is reducing DOH. Created $1 off coupon</t>
  </si>
  <si>
    <t>Trimmed PPC for wasted spend</t>
  </si>
  <si>
    <t>Scheduled at $7.99</t>
  </si>
  <si>
    <t>Raised min to $8.99. Removed target</t>
  </si>
  <si>
    <t>PL-IFC-162BDBL06</t>
  </si>
  <si>
    <t>Not in Profit Peak. Lowered to $9.99. Trimmed PPC for wasted spend. Turned PPC off</t>
  </si>
  <si>
    <t>Lowered $1 to $8.99</t>
  </si>
  <si>
    <t>Improving sell through / DOH. Turned on Profit Peak from $6.95 with target of 3. Turned PPC on</t>
  </si>
  <si>
    <t>Improving DOH. Scheduled at $6.99. Raised PPC</t>
  </si>
  <si>
    <t>Lowered target to 2, deleted scheduled price. Trimmed PPC for wasted spend</t>
  </si>
  <si>
    <t>PL-IFC-162BDBL10</t>
  </si>
  <si>
    <t>Not in Profit Peak. Lowered to $11.99. Trimmed PPC</t>
  </si>
  <si>
    <t>Turned on Profit Peak from $10.95 with target of 2. Trimmed PPC</t>
  </si>
  <si>
    <t>Goal is to stop losing money but hopefully not hurt sell through. Turned PPC off. Lowered min to $8.95. Increased target to 3. Scheduled at $9.99 a couple days</t>
  </si>
  <si>
    <t>Improving DOH. Turned PPC on</t>
  </si>
  <si>
    <t>Raised PPC to keep DOH under control</t>
  </si>
  <si>
    <t>Raised min to $9.5</t>
  </si>
  <si>
    <t>PL-IFC-162BMulti2-3PK</t>
  </si>
  <si>
    <t>#302;SW: 42 - 01/07/21</t>
  </si>
  <si>
    <t>Raised min to $16.95</t>
  </si>
  <si>
    <t xml:space="preserve">:  -  :  -  :  -  #339: 54 - 02/24/21 :  -  :  -  :  -  :  -  :  -  :  - :  -  :  -  :  -  :  -  :  -  :  -  :  -  :  -  :  - </t>
  </si>
  <si>
    <t>Raised min to $18.64. Removed target</t>
  </si>
  <si>
    <t xml:space="preserve">:  -  :  -  :  -  #339: 54 - 02/24/21 :  -  :  -  :  -  #336: 54 - 02/24/21 :  -  :  - :  -  :  -  :  -  :  -  :  -  :  -  :  -  :  -  :  - </t>
  </si>
  <si>
    <t>Raised min to $20.5</t>
  </si>
  <si>
    <t xml:space="preserve"> | #339: 54 - 02/25/21 | #336: 54 - 02/27/21 | #338: 78 - 03/18/21</t>
  </si>
  <si>
    <t>Raised min to $22.55</t>
  </si>
  <si>
    <t xml:space="preserve"> | #339;SW: 54 - 03/04/21 | #336: 54 - 03/03/21 | #338;SW: 78 - 03/26/21</t>
  </si>
  <si>
    <t>Lowered min to $20.5</t>
  </si>
  <si>
    <t xml:space="preserve"> | #339;SW: 54 - 03/04/21 | #336: 54 - 02/28/21 | #338;SW: 78 - 03/27/21</t>
  </si>
  <si>
    <t>Lowered min to $15.99. Added target of 2</t>
  </si>
  <si>
    <t xml:space="preserve"> | #339;SW: 54 - 03/04/21 | #338;SW: 78 - 03/31/21 | #336: 54 - 02/25/21</t>
  </si>
  <si>
    <t xml:space="preserve"> | #339;SW: 54 - 03/04/21 | #338;SW: 78 - 03/31/21</t>
  </si>
  <si>
    <t>Turned PPC off. Lowered min to $12.95. Added target of 3</t>
  </si>
  <si>
    <t xml:space="preserve"> | #338;SW: 78 - 03/31/21</t>
  </si>
  <si>
    <t>Lowered target to 1</t>
  </si>
  <si>
    <t>Raised min to $14.99</t>
  </si>
  <si>
    <t>Raised min to $15.99</t>
  </si>
  <si>
    <t>Lowered min to $14.99</t>
  </si>
  <si>
    <t>continue with Profit Peak</t>
  </si>
  <si>
    <t>Improving sell through. Lowered min to $13.99</t>
  </si>
  <si>
    <t>PL-IFC-162BMulti-3PK</t>
  </si>
  <si>
    <t>Raised min to $25.37. Removed target</t>
  </si>
  <si>
    <t>Lowered min to $24.95. Added target of 1</t>
  </si>
  <si>
    <t xml:space="preserve">:  -  #309;SW: 96 - 01/30/21 :  -  #339: 304 - 02/24/21 :  -  :  -  :  -  :  -  :  -  :  - :  -  :  -  :  -  :  -  :  -  :  -  :  -  :  -  :  - </t>
  </si>
  <si>
    <t>Lowered min to $14.95. Increased target to 8. Scheduled at $19.99 for a couple days</t>
  </si>
  <si>
    <t xml:space="preserve">:  -  #309;SW: 96 - 01/28/21 :  -  #339: 304 - 02/24/21 :  -  :  -  :  -  #336: 304 - 02/24/21 :  -  :  - :  -  :  -  :  -  :  -  :  -  :  -  :  -  :  -  :  - </t>
  </si>
  <si>
    <t>Lowered PP to $13.95 to $19.99. Scheduled at $14.99. Turned PPC on</t>
  </si>
  <si>
    <t xml:space="preserve"> | #339: 304 - 02/25/21 | #336: 304 - 02/27/21 | #338: 320 - 03/18/21</t>
  </si>
  <si>
    <t xml:space="preserve"> | #339;SW: 304 - 03/04/21 | #336: 304 - 03/03/21 | #338;SW: 320 - 03/26/21</t>
  </si>
  <si>
    <t xml:space="preserve"> | #339;SW: 304 - 03/04/21 | #336: 304 - 02/28/21 | #338;SW: 320 - 03/27/21</t>
  </si>
  <si>
    <t xml:space="preserve"> | #339;SW: 304 - 03/04/21 | #338;SW: 320 - 03/31/21 | #360: 555 - 04/10/21 | #336: 304 - 02/25/21</t>
  </si>
  <si>
    <t xml:space="preserve"> | #339;SW: 304 - 03/04/21 | #338;SW: 320 - 03/31/21 | #360: 400 - 04/07/21</t>
  </si>
  <si>
    <t>Lowered target to 7. Turned PPC on</t>
  </si>
  <si>
    <t xml:space="preserve"> | #338;SW: 320 - 03/31/21 | #360: 400 - 04/09/21</t>
  </si>
  <si>
    <t>Turned PPC off. Lowered min to $10.95</t>
  </si>
  <si>
    <t>Lowered target to 4</t>
  </si>
  <si>
    <t xml:space="preserve"> | #338;SW: 320 - 03/31/21 | #360: 400 - 04/06/21</t>
  </si>
  <si>
    <t xml:space="preserve"> | #338;SW: 320 - 03/31/21</t>
  </si>
  <si>
    <t>Lowered min to $11.99. Increased target to 7</t>
  </si>
  <si>
    <t>Raised min to $12.5</t>
  </si>
  <si>
    <t>Lowered min to $10.99</t>
  </si>
  <si>
    <t>Improving sell through. Raised target to 10. Turned PPC on</t>
  </si>
  <si>
    <t>Improving DOH. Lowered min to $9.95. Scheduled at $9.99 a couple days</t>
  </si>
  <si>
    <t>Reducing DOH, created $2 off coupon</t>
  </si>
  <si>
    <t>Lowered target to 3</t>
  </si>
  <si>
    <t>PL-IFC-162BR03-2PK</t>
  </si>
  <si>
    <t>#302;SW: 100 - 01/07/21
#309: 100 - 01/27/21</t>
  </si>
  <si>
    <t>#302;SW: 100 - 01/07/21 #309: 100 - 01/30/21</t>
  </si>
  <si>
    <t xml:space="preserve">:  -  #309;SW: 100 - 01/30/21 :  -  :  -  :  -  :  -  :  -  :  -  :  -  :  - :  -  :  -  :  -  :  -  :  -  :  -  :  -  :  -  :  - </t>
  </si>
  <si>
    <t>Lowered slightly to $15.99</t>
  </si>
  <si>
    <t xml:space="preserve">:  -  #309;SW: 100 - 01/28/21 :  -  :  -  #340;SW;SW: 50 - 02/24/21 :  -  :  -  #336: 125 - 02/24/21 :  -  :  - :  -  :  -  :  -  :  -  :  -  :  -  :  -  :  -  :  - </t>
  </si>
  <si>
    <t>Turned on Profit Peak from $15.99 to $19.99 with target of 3</t>
  </si>
  <si>
    <t xml:space="preserve"> | #340;SW: 50 - 02/24/21 | #336: 125 - 02/27/21 | #338: 100 - 03/18/21</t>
  </si>
  <si>
    <t xml:space="preserve"> | #340;SW: 50 - 03/24/21 | #336: 125 - 03/03/21 | #338;SW: 100 - 03/26/21</t>
  </si>
  <si>
    <t>Raised min to $18.07</t>
  </si>
  <si>
    <t xml:space="preserve"> | #340;SW: 50 - 03/23/21 | #336: 125 - 02/28/21 | #338;SW: 100 - 03/27/21</t>
  </si>
  <si>
    <t>Lowered min to $17.99</t>
  </si>
  <si>
    <t xml:space="preserve"> | #340;SW: 50 - 03/23/21 | #338;SW: 100 - 03/31/21 | #360: 229 - 04/10/21 | #336: 125 - 02/25/21</t>
  </si>
  <si>
    <t>Lowered min to $6.99. Increased target to 4</t>
  </si>
  <si>
    <t xml:space="preserve"> | #340;SW: 50 - 03/24/21 | #338;SW: 100 - 03/31/21 | #360: 150 - 04/07/21</t>
  </si>
  <si>
    <t xml:space="preserve"> | #340;SW: 50 - 03/19/21 | #338;SW: 100 - 03/31/21 | #360: 150 - 04/09/21</t>
  </si>
  <si>
    <t>Increased target to 5 to see if profit improves</t>
  </si>
  <si>
    <t xml:space="preserve"> | #340;SW: 50 - 03/19/21 | #338;SW: 100 - 03/31/21 | #360: 150 - 04/06/21</t>
  </si>
  <si>
    <t>#340;SW: 50 - 03/19/21 | #338;SW: 100 - 03/31/21</t>
  </si>
  <si>
    <t>Raised min to $11.4. Removed target</t>
  </si>
  <si>
    <t xml:space="preserve"> | #410: 300 - 07/02/21</t>
  </si>
  <si>
    <t>Selling out within 90 days. Continue with Profit Peak</t>
  </si>
  <si>
    <t xml:space="preserve"> | #410: 525 - 07/02/21</t>
  </si>
  <si>
    <t>Raised min to $13.75</t>
  </si>
  <si>
    <t xml:space="preserve"> | #410: 300 - 07/07/21</t>
  </si>
  <si>
    <t>PL-IFC-162BR06-2PK</t>
  </si>
  <si>
    <t>Raised min to $14.28</t>
  </si>
  <si>
    <t xml:space="preserve">:  -  :  -  :  -  #339: 75 - 02/24/21 :  -  :  -  :  -  :  -  :  -  :  - :  -  :  -  :  -  :  -  :  -  :  -  :  -  :  -  :  - </t>
  </si>
  <si>
    <t xml:space="preserve">:  -  :  -  :  -  #339: 75 - 02/24/21 :  -  :  -  :  -  #336: 100 - 02/24/21 :  -  :  - :  -  :  -  :  -  :  -  :  -  :  -  :  -  :  -  :  - </t>
  </si>
  <si>
    <t>Turned on PP from $7.99 to $9.99 with target of 3</t>
  </si>
  <si>
    <t xml:space="preserve"> | #339: 75 - 02/25/21 | #336: 100 - 02/27/21 | #338: 125 - 03/18/21</t>
  </si>
  <si>
    <t>Scheduled at $9.99</t>
  </si>
  <si>
    <t xml:space="preserve"> | #339;SW: 75 - 03/04/21 | #336: 100 - 03/03/21 | #338;SW: 125 - 03/26/21</t>
  </si>
  <si>
    <t xml:space="preserve"> | #339;SW: 75 - 03/04/21 | #336: 100 - 02/28/21 | #338;SW: 125 - 03/27/21</t>
  </si>
  <si>
    <t>Deleted price schedule. Lowered target to 1</t>
  </si>
  <si>
    <t xml:space="preserve"> | #339;SW: 75 - 03/04/21 | #338;SW: 125 - 03/31/21 | #336: 100 - 02/25/21</t>
  </si>
  <si>
    <t xml:space="preserve"> | #339;SW: 75 - 03/04/21 | #338;SW: 125 - 03/31/21</t>
  </si>
  <si>
    <t xml:space="preserve"> | #338;SW: 125 - 03/31/21</t>
  </si>
  <si>
    <t>Turned mild PPC on</t>
  </si>
  <si>
    <t>Turned PPC off. Deleted scheduled price</t>
  </si>
  <si>
    <t>Increased target to 2</t>
  </si>
  <si>
    <t>Raised min to $9.8</t>
  </si>
  <si>
    <t xml:space="preserve"> | #392: 100 - 06/01/21</t>
  </si>
  <si>
    <t xml:space="preserve"> | #392: 100 - 06/10/21</t>
  </si>
  <si>
    <t>Lowered min to $7.95. Increased target to 3</t>
  </si>
  <si>
    <t>#392: 100 - 05/30/21</t>
  </si>
  <si>
    <t>Improving sell through. Lowered min to $6.95</t>
  </si>
  <si>
    <t>#392: 100 - 06/09/21</t>
  </si>
  <si>
    <t>Raised min to $7.5</t>
  </si>
  <si>
    <t>#392: 100 - 06/14/21</t>
  </si>
  <si>
    <t>Profit per piece was better before. Lowered min back to $6.95</t>
  </si>
  <si>
    <t>#392: 100 - 06/20/21</t>
  </si>
  <si>
    <t>Turned PPC off. Raised min to $7.95</t>
  </si>
  <si>
    <t>Raised min to $8.5. Lowered target to 1</t>
  </si>
  <si>
    <t>Raised min to $9.49</t>
  </si>
  <si>
    <t>PL-IFC-162BR10-2PK</t>
  </si>
  <si>
    <t>Raised min to $14.3. Lowered target to 1</t>
  </si>
  <si>
    <t xml:space="preserve">:  -  :  -  :  -  :  -  :  -  :  -  :  -  #336: 125 - 02/24/21 :  -  :  - :  -  :  -  :  -  :  -  :  -  :  -  :  -  :  -  :  - </t>
  </si>
  <si>
    <t xml:space="preserve"> | #336: 125 - 02/27/21 | #338: 175 - 03/18/21</t>
  </si>
  <si>
    <t xml:space="preserve"> | #336: 125 - 03/03/21 | #338;SW: 175 - 03/26/21</t>
  </si>
  <si>
    <t xml:space="preserve"> | #336: 125 - 02/28/21 | #338;SW: 175 - 03/27/21</t>
  </si>
  <si>
    <t xml:space="preserve"> | #338;SW: 175 - 03/31/21 | #336: 125 - 02/25/21</t>
  </si>
  <si>
    <t xml:space="preserve"> | #338;SW: 175 - 03/31/21</t>
  </si>
  <si>
    <t>Not in Profit Peak. Set to $10.99</t>
  </si>
  <si>
    <t>Turned on PP from $9.95 with target of 2</t>
  </si>
  <si>
    <t>Turned PPC off. Lowerd min to $8.95. Scheduled at $8.99 a couple days</t>
  </si>
  <si>
    <t>Raised min to $10.95. Turned PPC on</t>
  </si>
  <si>
    <t>Turned PPC off. Lowerd min to $8.95</t>
  </si>
  <si>
    <t>Raised min to $9.99. Lowered target to 1</t>
  </si>
  <si>
    <t>Lowered min to $8.99. Increased target to 2</t>
  </si>
  <si>
    <t>Improving sell through. Turned PPC on</t>
  </si>
  <si>
    <t>Improving sell through. Raised PPC</t>
  </si>
  <si>
    <t>PPC hasn't helped. Turned it off</t>
  </si>
  <si>
    <t>Created $2 off coupon</t>
  </si>
  <si>
    <t>Turned mild PPC on to keep DOH under control</t>
  </si>
  <si>
    <t>selling out, only 1 left, manualy raised to $8.99</t>
  </si>
  <si>
    <t>PL-IFC-162BR15-2PK</t>
  </si>
  <si>
    <t xml:space="preserve"> | #360: 50 - 04/10/21</t>
  </si>
  <si>
    <t xml:space="preserve"> | #360: 200 - 04/10/21</t>
  </si>
  <si>
    <t xml:space="preserve"> | #360: 50 - 04/07/21</t>
  </si>
  <si>
    <t xml:space="preserve"> | #360: 50 - 04/09/21</t>
  </si>
  <si>
    <t xml:space="preserve"> | #360: 50 - 04/06/21</t>
  </si>
  <si>
    <t>Heavily trimmed PPC. Created $2 off coupon</t>
  </si>
  <si>
    <t>PL-IFC-162BR20-2PK</t>
  </si>
  <si>
    <t xml:space="preserve">:  -  :  -  :  -  :  -  :  -  :  -  :  -  #336: 60 - 02/24/21 :  -  :  - :  -  :  -  :  -  :  -  :  -  :  -  :  -  :  -  :  - </t>
  </si>
  <si>
    <t xml:space="preserve"> | #336: 60 - 02/27/21</t>
  </si>
  <si>
    <t xml:space="preserve"> | #336: 60 - 03/03/21</t>
  </si>
  <si>
    <t>Lowered to $13.99</t>
  </si>
  <si>
    <t xml:space="preserve"> | #336: 60 - 02/28/21 | #360: 60 - 04/10/21</t>
  </si>
  <si>
    <t>Lowered to $12.99</t>
  </si>
  <si>
    <t xml:space="preserve"> | #360: 139 - 04/10/21 | #336: 60 - 02/25/21</t>
  </si>
  <si>
    <t>Lowered to $11.99</t>
  </si>
  <si>
    <t xml:space="preserve"> | #360: 60 - 04/07/21</t>
  </si>
  <si>
    <t xml:space="preserve"> | #360: 60 - 04/09/21</t>
  </si>
  <si>
    <t>Turned on Profit Peak from $10.95 with target of 1. Turned PPC off</t>
  </si>
  <si>
    <t>Scheduled at $10.99 for a few days</t>
  </si>
  <si>
    <t xml:space="preserve"> | #360: 60 - 04/06/21</t>
  </si>
  <si>
    <t>No sales since price decrease. Raised min to $10.95. Turned PPC on</t>
  </si>
  <si>
    <t>6/92</t>
  </si>
  <si>
    <t>Raised min to $11.95. Trimmed PPC</t>
  </si>
  <si>
    <t>Raised min to $13.35</t>
  </si>
  <si>
    <t>Improving sell through. Lowered min to $12.95. Increased target to 3</t>
  </si>
  <si>
    <t>Continue with Profit Peak to stay above 2.0 sell through</t>
  </si>
  <si>
    <t>PL-IFC-162BR25-2PK</t>
  </si>
  <si>
    <t>Lowered min to $19.95</t>
  </si>
  <si>
    <t xml:space="preserve">
#306;SW: 100 - 01/17/21</t>
  </si>
  <si>
    <t xml:space="preserve"> #306;SW: 100 - 01/17/21</t>
  </si>
  <si>
    <t xml:space="preserve"> | #338: 200 - 03/18/21</t>
  </si>
  <si>
    <t xml:space="preserve"> | #338;SW: 200 - 03/26/21</t>
  </si>
  <si>
    <t>Lowered to $19.99</t>
  </si>
  <si>
    <t xml:space="preserve"> | #338;SW: 200 - 03/27/21 | #361;SW: 60 - 04/10/21</t>
  </si>
  <si>
    <t xml:space="preserve"> | #338;SW: 200 - 03/31/21</t>
  </si>
  <si>
    <t>Lowered min to $15.95. Added target of 1</t>
  </si>
  <si>
    <t>Increased target to 2. Turned PPC on</t>
  </si>
  <si>
    <t>Raised min to $16.95. Trimmed PPC</t>
  </si>
  <si>
    <t>Turned PPC off. Lowered min to $12.95. Scheduled at $13.99 a couple days</t>
  </si>
  <si>
    <t>Raised min to $13.95</t>
  </si>
  <si>
    <t>Raised min to $14.95</t>
  </si>
  <si>
    <t>Improving profit. Raised min to $15.95</t>
  </si>
  <si>
    <t>Raised min to $17.71</t>
  </si>
  <si>
    <t>Raised min to $18.5</t>
  </si>
  <si>
    <t>Raised min to $18.95</t>
  </si>
  <si>
    <t>Raised min to $19.99</t>
  </si>
  <si>
    <t>Lowered min to $18.5. Scheduled at $19.99 a couple days</t>
  </si>
  <si>
    <t>PL-IFC-162BRMulti2-3PK</t>
  </si>
  <si>
    <t xml:space="preserve">
#309: 42 - 01/27/21</t>
  </si>
  <si>
    <t xml:space="preserve"> #309: 42 - 01/30/21</t>
  </si>
  <si>
    <t xml:space="preserve">:  -  #309;SW: 42 - 01/30/21 :  -  :  -  :  -  :  -  :  -  :  -  :  -  :  - :  -  :  -  :  -  :  -  :  -  :  -  :  -  :  -  :  - </t>
  </si>
  <si>
    <t xml:space="preserve">:  -  #309;SW: 42 - 01/28/21 :  -  :  -  :  -  :  -  :  -  #336: 24 - 02/24/21 :  -  :  - :  -  :  -  :  -  :  -  :  -  :  -  :  -  :  -  :  - </t>
  </si>
  <si>
    <t xml:space="preserve"> | #336: 24 - 02/27/21 | #338: 18 - 03/18/21</t>
  </si>
  <si>
    <t>Turned on PP from $13.99 to $19.99</t>
  </si>
  <si>
    <t xml:space="preserve"> | #336: 24 - 03/03/21 | #338;SW: 18 - 03/26/21</t>
  </si>
  <si>
    <t xml:space="preserve"> | #336: 24 - 02/28/21 | #338;SW: 18 - 03/27/21</t>
  </si>
  <si>
    <t xml:space="preserve"> | #338;SW: 18 - 03/31/21 | #336: 24 - 02/25/21</t>
  </si>
  <si>
    <t>Added target of 1</t>
  </si>
  <si>
    <t xml:space="preserve"> | #338;SW: 18 - 03/31/21</t>
  </si>
  <si>
    <t>Removed target</t>
  </si>
  <si>
    <t>Lowered min to $12.95. Added target of 1</t>
  </si>
  <si>
    <t>Raised min to $13.5</t>
  </si>
  <si>
    <t xml:space="preserve"> | #410: 150 - 07/02/21</t>
  </si>
  <si>
    <t xml:space="preserve"> | #410: 42 - 07/02/21</t>
  </si>
  <si>
    <t>Improving sell through / DOH. Lowered min to $12.95</t>
  </si>
  <si>
    <t xml:space="preserve"> | #410: 42 - 07/07/21</t>
  </si>
  <si>
    <t>PL-IFC-162BRMulti-3PK</t>
  </si>
  <si>
    <t>#302;SW: 112 - 01/07/21</t>
  </si>
  <si>
    <t>Turned on PP from $14.99 to $19.99 with target of 1</t>
  </si>
  <si>
    <t xml:space="preserve">:  -  :  -  :  -  :  -  :  -  :  -  :  -  #336: 104 - 02/24/21 :  -  :  - :  -  :  -  :  -  :  -  :  -  :  -  :  -  :  -  :  - </t>
  </si>
  <si>
    <t>Lowered min to $12.99. Increased target to 2</t>
  </si>
  <si>
    <t xml:space="preserve"> | #336: 104 - 02/27/21 | #338: 160 - 03/18/21</t>
  </si>
  <si>
    <t xml:space="preserve"> | #336: 104 - 03/03/21 | #338;SW: 160 - 03/26/21</t>
  </si>
  <si>
    <t xml:space="preserve"> | #336: 104 - 02/28/21 | #338;SW: 160 - 03/27/21</t>
  </si>
  <si>
    <t xml:space="preserve"> | #338;SW: 160 - 03/31/21 | #336: 104 - 02/25/21</t>
  </si>
  <si>
    <t xml:space="preserve"> | #338;SW: 160 - 03/31/21</t>
  </si>
  <si>
    <t>Turned PPC off. Lowered min to $10.95. Scheduled at $11.99 a couple days</t>
  </si>
  <si>
    <t>Raised min to $12.95</t>
  </si>
  <si>
    <t>Lowered min to $13.99</t>
  </si>
  <si>
    <t>Lowered min to $11.95</t>
  </si>
  <si>
    <t xml:space="preserve"> | #410: 120 - 07/02/21</t>
  </si>
  <si>
    <t>Goal is selling out within 90 days of inventory hitting. Scheduled at $10.99</t>
  </si>
  <si>
    <t>Deleted scheduled price to test higher ones</t>
  </si>
  <si>
    <t xml:space="preserve"> | #410: 120 - 07/07/21</t>
  </si>
  <si>
    <t>PL-IFC-162G03-2PK</t>
  </si>
  <si>
    <t>#302;SW: 50 - 01/07/21
#309: 50 - 01/27/21</t>
  </si>
  <si>
    <t>#302;SW: 50 - 01/07/21 #309: 50 - 01/30/21</t>
  </si>
  <si>
    <t xml:space="preserve">:  -  #309;SW: 50 - 01/30/21 :  -  :  -  :  -  :  -  :  -  :  -  :  -  :  - :  -  :  -  :  -  :  -  :  -  :  -  :  -  :  -  :  - </t>
  </si>
  <si>
    <t>Turned on PP from $6.99 to $19.99 with target of 1</t>
  </si>
  <si>
    <t xml:space="preserve">:  -  #309;SW: 50 - 01/28/21 :  -  :  -  :  -  :  -  :  -  :  -  :  -  :  - :  -  :  -  :  -  :  -  :  -  :  -  :  -  :  -  :  - </t>
  </si>
  <si>
    <t>Lowered PP to $6.95 to $9.99. Turned PPC on</t>
  </si>
  <si>
    <t xml:space="preserve"> | #410: 50 - 07/02/21</t>
  </si>
  <si>
    <t>Lowered min to $5.99</t>
  </si>
  <si>
    <t>Improving sell through. Scheduled at $5.99</t>
  </si>
  <si>
    <t>Raised PPC to improve sell through</t>
  </si>
  <si>
    <t>Increased PPC did not improve sales. Trimmed PPC</t>
  </si>
  <si>
    <t>PL-IFC-162G06-2PK</t>
  </si>
  <si>
    <t xml:space="preserve">
#309: 50 - 01/27/21</t>
  </si>
  <si>
    <t xml:space="preserve"> #309: 50 - 01/30/21</t>
  </si>
  <si>
    <t xml:space="preserve">:  -  #309;SW: 50 - 01/28/21 :  -  :  -  :  -  :  -  :  -  #336: 50 - 02/24/21 :  -  :  - :  -  :  -  :  -  :  -  :  -  :  -  :  -  :  -  :  - </t>
  </si>
  <si>
    <t>Not in Profit Peak. Set to $9.99. Lowered to $8.99</t>
  </si>
  <si>
    <t xml:space="preserve"> | #336: 50 - 02/27/21 | #338: 50 - 03/18/21</t>
  </si>
  <si>
    <t>Turned on PP from $7.5 to $9.99 with target of 2</t>
  </si>
  <si>
    <t>Lowered min to $6.95</t>
  </si>
  <si>
    <t>Raised min to $8.99. Turned on mild PPC</t>
  </si>
  <si>
    <t>Raised min to $7.5. Lowered target to 1</t>
  </si>
  <si>
    <t>Lowered min to $6.99</t>
  </si>
  <si>
    <t>Improving sell through / DOH. Scheduled at $6.99. Turned PPC on</t>
  </si>
  <si>
    <t>Improving DOH. Created $1 off coupon</t>
  </si>
  <si>
    <t>Increased PPC didn't help conversions. Trimmed PPC heavily</t>
  </si>
  <si>
    <t>PL-IFC-162G10-2PK</t>
  </si>
  <si>
    <t>Turned on PP from $10.99 to $19.99 with target of 1. Scheduled at $10.99 for a couple days</t>
  </si>
  <si>
    <t xml:space="preserve"> | #338: 50 - 03/18/21</t>
  </si>
  <si>
    <t>Raised min to $11.99. Turned PPC on</t>
  </si>
  <si>
    <t xml:space="preserve"> | #338;SW: 50 - 03/26/21</t>
  </si>
  <si>
    <t>Turned PPC off. Lowered min to $8.95</t>
  </si>
  <si>
    <t xml:space="preserve"> | #338;SW: 50 - 03/27/21 | #360: 50 - 04/10/21</t>
  </si>
  <si>
    <t xml:space="preserve"> | #338;SW: 50 - 03/31/21</t>
  </si>
  <si>
    <t>Lowered min to $8.95</t>
  </si>
  <si>
    <t>Improving sell through / DOH. Turned PPC off. Scheduled at $7.99</t>
  </si>
  <si>
    <t>Raised min to $8.5. Trimmed PPC for wasted spend</t>
  </si>
  <si>
    <t>Cheaper to destory. Turned PPC off. Scheduled at $7.99</t>
  </si>
  <si>
    <t>PL-IFC-162G15-2PK</t>
  </si>
  <si>
    <t xml:space="preserve">:  -  #309;SW: 50 - 01/28/21 :  -  :  -  :  -  :  -  :  -  #336: 75 - 02/24/21 :  -  :  - :  -  :  -  :  -  :  -  :  -  :  -  :  -  :  -  :  - </t>
  </si>
  <si>
    <t>Not in Profit Peak. Set to $17.99. Turned PPC on</t>
  </si>
  <si>
    <t xml:space="preserve"> | #336: 75 - 02/27/21 | #338: 75 - 03/18/21</t>
  </si>
  <si>
    <t>Turned on PP from $11.99 to $19.99 with target of 1</t>
  </si>
  <si>
    <t xml:space="preserve"> | #336: 75 - 03/03/21 | #338;SW: 75 - 03/26/21</t>
  </si>
  <si>
    <t>Lowered min to $9.95. Turned PPC off. Scheduled at $10.99 for a couple days</t>
  </si>
  <si>
    <t xml:space="preserve"> | #336: 75 - 02/28/21 | #338;SW: 75 - 03/27/21</t>
  </si>
  <si>
    <t xml:space="preserve"> | #338;SW: 75 - 03/31/21 | #336: 75 - 02/25/21</t>
  </si>
  <si>
    <t>Turned PPC off. Scheduled at $8.99</t>
  </si>
  <si>
    <t xml:space="preserve"> | #338;SW: 75 - 03/31/21</t>
  </si>
  <si>
    <t>Raised scheduled price to $9.99. Turned PPC on</t>
  </si>
  <si>
    <t>Lowered scheduled price to $8.99. Trimmed PPC</t>
  </si>
  <si>
    <t>Deleted scheduled price</t>
  </si>
  <si>
    <t>Improving sell through / DOH. Raised PPC</t>
  </si>
  <si>
    <t>Reducing DOH, raised PPC</t>
  </si>
  <si>
    <t>Losing more than if we just destoryed. Turned PPC off</t>
  </si>
  <si>
    <t>PL-IFC-162G15P3F</t>
  </si>
  <si>
    <t>#302;SW: 125 - 01/07/21</t>
  </si>
  <si>
    <t>Raised PP to $12.04 to $19.99. Removed target</t>
  </si>
  <si>
    <t>Lowered min to $10.95</t>
  </si>
  <si>
    <t>Lowered min to $8.95. Added target of 1</t>
  </si>
  <si>
    <t>Turned Profit Peak on from $8.95 with target of 1</t>
  </si>
  <si>
    <t>PL-IFC-162G15P3F-PK2</t>
  </si>
  <si>
    <t>#302;SW: 135 - 01/07/21
#309: 45 - 01/27/21</t>
  </si>
  <si>
    <t>#302;SW: 135 - 01/07/21 #309: 45 - 01/30/21</t>
  </si>
  <si>
    <t xml:space="preserve">:  -  #309;SW: 45 - 01/30/21 :  -  :  -  :  -  :  -  :  -  :  -  :  -  :  - :  -  :  -  :  -  :  -  :  -  :  -  :  -  :  -  :  - </t>
  </si>
  <si>
    <t>Scheduled at $14.99 for a couple days</t>
  </si>
  <si>
    <t xml:space="preserve">:  -  #309;SW: 45 - 01/28/21 :  -  :  -  :  -  :  -  :  -  :  -  :  -  :  - :  -  :  -  :  -  :  -  :  -  :  -  :  -  :  -  :  - </t>
  </si>
  <si>
    <t>Lowered min to $13.95</t>
  </si>
  <si>
    <t>Raised min to $16.44. Removed target</t>
  </si>
  <si>
    <t>Lowered min to $17.95. Added target of 1</t>
  </si>
  <si>
    <t>Improving DOH. Lowered min to $14.95</t>
  </si>
  <si>
    <t>PL-IFC-162G20-2PK</t>
  </si>
  <si>
    <t>Lowered min to $10.95 and target to 1</t>
  </si>
  <si>
    <t>#302;SW: 40 - 01/07/21
#309: 40 - 01/27/21</t>
  </si>
  <si>
    <t>#302;SW: 40 - 01/07/21 #309: 40 - 01/30/21</t>
  </si>
  <si>
    <t xml:space="preserve">:  -  #309;SW: 40 - 01/30/21 :  -  :  -  :  -  :  -  :  -  :  -  :  -  :  - :  -  :  -  :  -  :  -  :  -  :  -  :  -  :  -  :  - </t>
  </si>
  <si>
    <t>Scheduled at $13.99. Turned PPC on</t>
  </si>
  <si>
    <t xml:space="preserve">:  -  #309;SW: 40 - 01/28/21 :  -  :  -  :  -  :  -  :  -  #336: 60 - 02/24/21 :  -  :  - :  -  :  -  :  -  :  -  :  -  :  -  :  -  :  -  :  - </t>
  </si>
  <si>
    <t>Turned PPC off.  Scheduled at $9.99</t>
  </si>
  <si>
    <t xml:space="preserve"> | #336: 60 - 02/28/21</t>
  </si>
  <si>
    <t>Scheduled at $10.99</t>
  </si>
  <si>
    <t xml:space="preserve"> | #336: 60 - 02/25/21</t>
  </si>
  <si>
    <t>Scheduled at $10.99. Turned PPC on</t>
  </si>
  <si>
    <t>Turned PPC off. Scheduled at $11.99. Created $3 off coupon</t>
  </si>
  <si>
    <t>Scheduled at $9.99. Turned PPC off</t>
  </si>
  <si>
    <t>Sell through / DOH is improving. Maintain</t>
  </si>
  <si>
    <t>Reducing DOH, created $2 off coupon. Raised PPC</t>
  </si>
  <si>
    <t>Think we should destroy. Turned PPC off for now</t>
  </si>
  <si>
    <t>PL-IFC-162G25-2PK</t>
  </si>
  <si>
    <t>Scheduled at $15.99. Turned PPC on</t>
  </si>
  <si>
    <t>#302;SW: 60 - 01/07/21</t>
  </si>
  <si>
    <t>Turned PPC off. Lowered min to $12.95</t>
  </si>
  <si>
    <t>Raised min to $14.5. Lowered target to 1</t>
  </si>
  <si>
    <t>Lowered min to $12.5</t>
  </si>
  <si>
    <t>Raised min to $13.14</t>
  </si>
  <si>
    <t>Improving sell through / DOH. Turned PPC on</t>
  </si>
  <si>
    <t>Improving sell through. Lowered min to $11.95. Increased target to 2</t>
  </si>
  <si>
    <t>Trimmed PPC for wasted spend. Created $2 off coupon</t>
  </si>
  <si>
    <t>PL-IFC-162GMulti2-3PK</t>
  </si>
  <si>
    <t>Lowered min to $19.95. Added target of 1</t>
  </si>
  <si>
    <t>Lowered min to $17.95</t>
  </si>
  <si>
    <t xml:space="preserve">:  -  #309;SW: 42 - 01/28/21 :  -  :  -  :  -  :  -  :  -  #336: 60 - 02/24/21 :  -  :  - :  -  :  -  :  -  :  -  :  -  :  -  :  -  :  -  :  - </t>
  </si>
  <si>
    <t>Not in Profit Peak. Set to $14.99. Turned mild PPC on</t>
  </si>
  <si>
    <t xml:space="preserve"> | #336: 60 - 02/27/21 | #338: 42 - 03/18/21</t>
  </si>
  <si>
    <t xml:space="preserve"> | #336: 60 - 03/03/21 | #338;SW: 42 - 03/26/21</t>
  </si>
  <si>
    <t>Lowered min to $11.99. Scheduled at $11.99 for a couple days</t>
  </si>
  <si>
    <t xml:space="preserve"> | #336: 60 - 02/28/21 | #338;SW: 42 - 03/27/21</t>
  </si>
  <si>
    <t xml:space="preserve"> | #338;SW: 42 - 03/31/21 | #336: 60 - 02/25/21</t>
  </si>
  <si>
    <t>Scheduled at $11.99</t>
  </si>
  <si>
    <t xml:space="preserve"> | #338;SW: 42 - 03/31/21</t>
  </si>
  <si>
    <t>Scheduled at $12.99</t>
  </si>
  <si>
    <t>Trimmed PPC slightly</t>
  </si>
  <si>
    <t>Improving sell through, lowered min to $10.95</t>
  </si>
  <si>
    <t>Turned PPC off. Scheduled at $9.99</t>
  </si>
  <si>
    <t>On Inventory Age report. Maintain</t>
  </si>
  <si>
    <t>On Inventory Age report. Turned PPC on</t>
  </si>
  <si>
    <t>PL-IFC-162GMulti-3PK</t>
  </si>
  <si>
    <t xml:space="preserve">
#309: 40 - 01/27/21</t>
  </si>
  <si>
    <t xml:space="preserve"> #309: 40 - 01/30/21</t>
  </si>
  <si>
    <t>Lowered to $17.99</t>
  </si>
  <si>
    <t xml:space="preserve">:  -  #309;SW: 40 - 01/28/21 :  -  :  -  :  -  :  -  :  -  #336: 120 - 02/24/21 :  -  :  - :  -  :  -  :  -  :  -  :  -  :  -  :  -  :  -  :  - </t>
  </si>
  <si>
    <t>Turned on PP from $12.99 to $19.99 with target of 1. Scheduled at $13.99 for a couple days</t>
  </si>
  <si>
    <t xml:space="preserve"> | #336: 120 - 02/27/21 | #338: 56 - 03/18/21</t>
  </si>
  <si>
    <t xml:space="preserve"> | #336: 120 - 03/03/21 | #338;SW: 56 - 03/26/21</t>
  </si>
  <si>
    <t>Turned PPC off. Lowered min to $10.5</t>
  </si>
  <si>
    <t xml:space="preserve"> | #336: 120 - 02/28/21 | #338;SW: 56 - 03/27/21</t>
  </si>
  <si>
    <t xml:space="preserve"> | #338;SW: 56 - 03/31/21 | #336: 120 - 02/25/21</t>
  </si>
  <si>
    <t xml:space="preserve"> | #338;SW: 56 - 03/31/21</t>
  </si>
  <si>
    <t>Lowered min to $11.5</t>
  </si>
  <si>
    <t>Lowered min to $10.5</t>
  </si>
  <si>
    <t>Improving DOH. Scheduled at $9.99</t>
  </si>
  <si>
    <t>Reducing DOH. Created $2 off coupon, raised PPC</t>
  </si>
  <si>
    <t>Optimized PPC. Scheduled at $9.99</t>
  </si>
  <si>
    <t>PL-IFC-162W03-2PK</t>
  </si>
  <si>
    <t>Raised min to $8.45. Lowered target to 2</t>
  </si>
  <si>
    <t>#302;SW: 100 - 01/07/21</t>
  </si>
  <si>
    <t>Lowered min to $6.95. Increased target to 5</t>
  </si>
  <si>
    <t xml:space="preserve"> | #339: 75 - 02/25/21 | #336: 100 - 02/27/21 | #338: 350 - 03/18/21</t>
  </si>
  <si>
    <t xml:space="preserve"> | #339;SW: 75 - 03/04/21 | #336: 100 - 03/03/21 | #338;SW: 350 - 03/26/21</t>
  </si>
  <si>
    <t xml:space="preserve"> | #339;SW: 75 - 03/04/21 | #336: 100 - 02/28/21 | #338;SW: 350 - 03/27/21 | #360: 50 - 04/10/21</t>
  </si>
  <si>
    <t xml:space="preserve"> | #339;SW: 75 - 03/04/21 | #338;SW: 350 - 03/31/21 | #360: 272 - 04/10/21 | #336: 100 - 02/25/21</t>
  </si>
  <si>
    <t xml:space="preserve"> | #339;SW: 75 - 03/04/21 | #338;SW: 350 - 03/31/21 | #360: 150 - 04/07/21</t>
  </si>
  <si>
    <t xml:space="preserve"> | #338;SW: 350 - 03/31/21 | #360: 150 - 04/09/21</t>
  </si>
  <si>
    <t xml:space="preserve"> | #338;SW: 350 - 03/31/21 | #360: 150 - 04/06/21</t>
  </si>
  <si>
    <t xml:space="preserve"> | #338;SW: 350 - 03/31/21</t>
  </si>
  <si>
    <t xml:space="preserve"> | #393: 25 - 06/01/21</t>
  </si>
  <si>
    <t xml:space="preserve"> | #393: 25 - 06/10/21</t>
  </si>
  <si>
    <t xml:space="preserve"> | #393: 25 - 05/30/21</t>
  </si>
  <si>
    <t>Selling through in 90 days. Continue with Profit Peak</t>
  </si>
  <si>
    <t xml:space="preserve"> | #393: 25 - 06/09/21</t>
  </si>
  <si>
    <t>Raised min to $7.95</t>
  </si>
  <si>
    <t>PL-IFC-162W10-2PK</t>
  </si>
  <si>
    <t>Raised min to $12.98</t>
  </si>
  <si>
    <t xml:space="preserve">:  -  :  -  :  -  #339: 500 - 02/24/21 :  -  :  -  :  -  :  -  :  -  :  - :  -  :  -  :  -  :  -  :  -  :  -  :  -  :  -  :  - </t>
  </si>
  <si>
    <t>Lowered min to $8.99. Increased target to 17</t>
  </si>
  <si>
    <t>Lowered target to 14. Schedlued at $9.99 for a couple days</t>
  </si>
  <si>
    <t xml:space="preserve"> | #339: 500 - 02/25/21 | #338: 350 - 03/18/21</t>
  </si>
  <si>
    <t>Lowered target to 11. Turned PPC on</t>
  </si>
  <si>
    <t xml:space="preserve"> | #339;SW: 500 - 03/04/21 | #338;SW: 350 - 03/26/21</t>
  </si>
  <si>
    <t>Turned PPC off. Raised min to $9.95</t>
  </si>
  <si>
    <t xml:space="preserve"> | #339;SW: 500 - 03/04/21 | #338;SW: 350 - 03/27/21</t>
  </si>
  <si>
    <t>Lowered target to 8. Raised min to $10.5</t>
  </si>
  <si>
    <t xml:space="preserve"> | #339;SW: 500 - 03/04/21 | #338;SW: 350 - 03/31/21 | #360: 989 - 04/10/21</t>
  </si>
  <si>
    <t xml:space="preserve"> | #339;SW: 500 - 03/04/21 | #338;SW: 350 - 03/31/21 | #360: 325 - 04/07/21</t>
  </si>
  <si>
    <t xml:space="preserve"> | #338;SW: 350 - 03/31/21 | #360: 325 - 04/09/21</t>
  </si>
  <si>
    <t xml:space="preserve"> | #338;SW: 350 - 03/31/21 | #360: 325 - 04/06/21</t>
  </si>
  <si>
    <t>Improving sell through / DOH. Lowered min to $9.95 and target to 5</t>
  </si>
  <si>
    <t>Improving DOH. Scheduled at $8.99</t>
  </si>
  <si>
    <t xml:space="preserve"> | #407: 850 - 06/25/21</t>
  </si>
  <si>
    <t xml:space="preserve"> | #407: 850 - 07/02/21</t>
  </si>
  <si>
    <t>Goal is improving sell through, raised PPC</t>
  </si>
  <si>
    <t xml:space="preserve"> | #407: 850 - 07/07/21</t>
  </si>
  <si>
    <t>Heavily trimmed PPC to improve profit</t>
  </si>
  <si>
    <t xml:space="preserve"> | #407: 850 - 07/09/21</t>
  </si>
  <si>
    <t>PL-IFC-162W15-2PK</t>
  </si>
  <si>
    <t>Lowered target to 3 and raised min slightly to $9.99</t>
  </si>
  <si>
    <t xml:space="preserve">:  -  :  -  :  -  #339: 150 - 02/24/21 :  -  :  -  :  -  :  -  :  -  :  - :  -  :  -  :  -  :  -  :  -  :  -  :  -  :  -  :  - </t>
  </si>
  <si>
    <t>Raised min to $12.1. Lowered target to 1</t>
  </si>
  <si>
    <t xml:space="preserve">:  -  :  -  :  -  #339: 150 - 02/24/21 :  -  :  -  :  -  #336: 50 - 02/24/21 :  -  :  - :  -  :  -  :  -  :  -  :  -  :  -  :  -  :  -  :  - </t>
  </si>
  <si>
    <t xml:space="preserve"> | #339: 150 - 02/25/21 | #336: 50 - 02/27/21 | #338: 200 - 03/18/21</t>
  </si>
  <si>
    <t>Lowered min to $9.99. Increased target to 4</t>
  </si>
  <si>
    <t xml:space="preserve"> | #339;SW: 150 - 03/04/21 | #336: 50 - 03/03/21 | #338;SW: 200 - 03/26/21</t>
  </si>
  <si>
    <t xml:space="preserve"> | #339;SW: 150 - 03/04/21 | #336: 50 - 02/28/21 | #338;SW: 200 - 03/27/21 | #360: 75 - 04/10/21 | #361;SW: 125 - 04/10/21</t>
  </si>
  <si>
    <t xml:space="preserve"> | #339;SW: 150 - 03/04/21 | #338;SW: 200 - 03/31/21 | #360: 236 - 04/10/21 | #336: 50 - 02/25/21</t>
  </si>
  <si>
    <t xml:space="preserve"> | #339;SW: 150 - 03/04/21 | #338;SW: 200 - 03/31/21 | #360: 200 - 04/07/21</t>
  </si>
  <si>
    <t xml:space="preserve"> | #338;SW: 200 - 03/31/21 | #360: 200 - 04/09/21</t>
  </si>
  <si>
    <t>Raised min to $12.27</t>
  </si>
  <si>
    <t xml:space="preserve"> | #338;SW: 200 - 03/31/21 | #360: 200 - 04/06/21</t>
  </si>
  <si>
    <t xml:space="preserve"> | #393: 100 - 06/01/21</t>
  </si>
  <si>
    <t xml:space="preserve"> | #393: 100 - 06/10/21</t>
  </si>
  <si>
    <t>Raised min to $10.5. Lowered target to 1</t>
  </si>
  <si>
    <t xml:space="preserve"> | #393: 100 - 05/30/21</t>
  </si>
  <si>
    <t>Improving sell through / DOH. Scheduled at $9.99</t>
  </si>
  <si>
    <t xml:space="preserve"> | #393: 100 - 06/09/21</t>
  </si>
  <si>
    <t>Reducing DOH, raised PPC. Created $2 off coupon</t>
  </si>
  <si>
    <t>Lowered min to $9.95. Scheduled at $9.99. Turned PPC on</t>
  </si>
  <si>
    <t>PL-IFC-162W15P3F</t>
  </si>
  <si>
    <t>Raised min to $12.14. Lowered target to 7</t>
  </si>
  <si>
    <t>#302;SW: 200 - 01/07/21</t>
  </si>
  <si>
    <t xml:space="preserve">:  -  :  -  :  -  :  -  :  -  :  -  :  -  #336: 200 - 02/24/21 :  -  :  - :  -  :  -  :  -  :  -  :  -  :  -  :  -  :  -  :  - </t>
  </si>
  <si>
    <t xml:space="preserve"> | #336: 200 - 02/27/21 | #338: 500 - 03/18/21</t>
  </si>
  <si>
    <t>Raised min to $14.61. Removed target</t>
  </si>
  <si>
    <t xml:space="preserve"> | #336: 200 - 03/03/21 | #338;SW: 500 - 03/26/21</t>
  </si>
  <si>
    <t>Raised min to $16.07</t>
  </si>
  <si>
    <t xml:space="preserve"> | #336: 200 - 02/28/21 | #338;SW: 500 - 03/27/21 | #360: 125 - 04/10/21</t>
  </si>
  <si>
    <t xml:space="preserve"> | #338;SW: 500 - 03/31/21 | #360: 1759 - 04/10/21 | #336: 200 - 02/25/21</t>
  </si>
  <si>
    <t xml:space="preserve"> | #338;SW: 500 - 03/31/21 | #360: 125 - 04/07/21</t>
  </si>
  <si>
    <t>Lowered min to $9.95. Added target of 5. Scheduled at $13.99 a couple days</t>
  </si>
  <si>
    <t xml:space="preserve"> | #338;SW: 500 - 03/31/21 | #360: 125 - 04/09/21</t>
  </si>
  <si>
    <t xml:space="preserve"> | #338;SW: 500 - 03/31/21 | #360: 125 - 04/06/21</t>
  </si>
  <si>
    <t xml:space="preserve"> | #338;SW: 500 - 03/31/21</t>
  </si>
  <si>
    <t>Lowered min to $10.95 and target to 3</t>
  </si>
  <si>
    <t>Lowered min to $8.95. Increased target to 10. Scheduled at $9.99 a few days</t>
  </si>
  <si>
    <t>Raised min to $9.99. Lowered target to 7. Turned PPC on</t>
  </si>
  <si>
    <t>Improving sell through / DOH. Lowered min to $7.95</t>
  </si>
  <si>
    <t>Raised min to $8.95. Lowered target to 4</t>
  </si>
  <si>
    <t>PL-IFC-162W15P3F-PK2</t>
  </si>
  <si>
    <t>#302;SW: 135 - 01/07/21</t>
  </si>
  <si>
    <t>Turned on PP from $19.99 to $29.99 with target of 1</t>
  </si>
  <si>
    <t>Raised min to $22.7</t>
  </si>
  <si>
    <t>Raised min to $24.97. Removed target</t>
  </si>
  <si>
    <t xml:space="preserve"> | #360: 60 - 04/10/21</t>
  </si>
  <si>
    <t xml:space="preserve"> | #360: 147 - 04/10/21</t>
  </si>
  <si>
    <t>Lowered min to $23.95</t>
  </si>
  <si>
    <t>Lowered min to $21.95</t>
  </si>
  <si>
    <t>Scheduled at $14.99 a couple days</t>
  </si>
  <si>
    <t xml:space="preserve"> | #393: 120 - 06/01/21</t>
  </si>
  <si>
    <t xml:space="preserve"> | #393: 120 - 06/10/21</t>
  </si>
  <si>
    <t xml:space="preserve"> | #393: 120 - 05/30/21</t>
  </si>
  <si>
    <t>Improving sell through. Increased target to 3. Lowered min to $13.95</t>
  </si>
  <si>
    <t>Improving DOH. Lowered min to $11.95. Scheduled at $11.99 for a few days. Turned PPC on</t>
  </si>
  <si>
    <t xml:space="preserve"> | #393: 120 - 06/09/21</t>
  </si>
  <si>
    <t>Profit per piece was better before. Lowered min back to $11.95</t>
  </si>
  <si>
    <t>Raised min to $13.14. Lowered target to 1</t>
  </si>
  <si>
    <t>PL-IFC-162W20-2PK</t>
  </si>
  <si>
    <t xml:space="preserve">
#306;SW: 160 - 01/17/21
#309: 80 - 01/27/21</t>
  </si>
  <si>
    <t xml:space="preserve"> #306;SW: 160 - 01/17/21 #309: 80 - 01/30/21</t>
  </si>
  <si>
    <t xml:space="preserve">:  -  #309;SW: 80 - 01/30/21 :  -  :  -  :  -  :  -  :  -  :  -  :  -  :  - :  -  :  -  :  -  :  -  :  -  :  -  :  -  :  -  :  - </t>
  </si>
  <si>
    <t>Lowered min to $13.5 and target to 1</t>
  </si>
  <si>
    <t xml:space="preserve">:  -  #309;SW: 80 - 01/28/21 :  -  :  -  :  -  :  -  :  -  :  -  :  -  :  - :  -  :  -  :  -  :  -  :  -  :  -  :  -  :  -  :  - </t>
  </si>
  <si>
    <t>Lowered min to $13.5</t>
  </si>
  <si>
    <t xml:space="preserve"> | #360: 74 - 04/10/21</t>
  </si>
  <si>
    <t xml:space="preserve"> | #360: 70 - 04/07/21</t>
  </si>
  <si>
    <t>Raised min to $13.99. Trimmed PPC</t>
  </si>
  <si>
    <t xml:space="preserve"> | #360: 70 - 04/09/21</t>
  </si>
  <si>
    <t>Turned PPC off. Lowered min to $10.95. Increased target to 2</t>
  </si>
  <si>
    <t xml:space="preserve"> | #360: 70 - 04/06/21</t>
  </si>
  <si>
    <t>Raised min to $14.5</t>
  </si>
  <si>
    <t>Improving sell through. Increased target to 2. Lowered min to $10.99</t>
  </si>
  <si>
    <t>Improving sell though. Scheduled at $9.99</t>
  </si>
  <si>
    <t>Raised min to $11.1</t>
  </si>
  <si>
    <t>PL-IFC-162W25-2PK</t>
  </si>
  <si>
    <t>#302;SW: 80 - 01/07/21
#309: 140 - 01/27/21</t>
  </si>
  <si>
    <t>#302;SW: 80 - 01/07/21 #309: 140 - 01/30/21</t>
  </si>
  <si>
    <t xml:space="preserve">:  -  #309;SW: 140 - 01/30/21 :  -  :  -  :  -  :  -  :  -  :  -  :  -  :  - :  -  :  -  :  -  :  -  :  -  :  -  :  -  :  -  :  - </t>
  </si>
  <si>
    <t>Lowered min to $16.99. Added target of 3</t>
  </si>
  <si>
    <t xml:space="preserve">:  -  #309;SW: 140 - 01/28/21 :  -  :  -  :  -  :  -  :  -  #336: 80 - 02/24/21 :  -  :  - :  -  :  -  :  -  :  -  :  -  :  -  :  -  :  -  :  - </t>
  </si>
  <si>
    <t xml:space="preserve"> | #336: 80 - 02/27/21 | #338: 100 - 03/18/21</t>
  </si>
  <si>
    <t>Turned PPC off. Lowered min to $12.99</t>
  </si>
  <si>
    <t xml:space="preserve"> | #336: 80 - 03/03/21 | #338;SW: 100 - 03/26/21</t>
  </si>
  <si>
    <t>Turned PPC on. Raised min to $15.95</t>
  </si>
  <si>
    <t xml:space="preserve"> | #336: 80 - 02/28/21 | #338;SW: 100 - 03/27/21</t>
  </si>
  <si>
    <t xml:space="preserve"> | #338;SW: 100 - 03/31/21 | #336: 80 - 02/25/21</t>
  </si>
  <si>
    <t xml:space="preserve"> | #338;SW: 100 - 03/31/21</t>
  </si>
  <si>
    <t>Raised min to $16.99</t>
  </si>
  <si>
    <t>Lowered min to $15.99</t>
  </si>
  <si>
    <t>Improving sell through. Lowered min to $14.95</t>
  </si>
  <si>
    <t>Raised min to $14.43. Lowered target to 2</t>
  </si>
  <si>
    <t>Raised min to $15.87</t>
  </si>
  <si>
    <t>PL-IFC-162W6-2PK</t>
  </si>
  <si>
    <t xml:space="preserve">:  -  #309;SW: 125 - 01/30/21 :  -  #339: 150 - 02/24/21 :  -  :  -  :  -  :  -  :  -  :  - :  -  :  -  :  -  :  -  :  -  :  -  :  -  :  -  :  - </t>
  </si>
  <si>
    <t>Set PP to $7.99 to $19.99 with target of 7</t>
  </si>
  <si>
    <t xml:space="preserve">:  -  #309;SW: 125 - 01/28/21 :  -  #339: 150 - 02/24/21 :  -  :  -  :  -  #336: 100 - 02/24/21 :  -  :  - :  -  :  -  :  -  :  -  :  -  :  -  :  -  :  -  :  - </t>
  </si>
  <si>
    <t xml:space="preserve"> | #339: 150 - 02/25/21 | #336: 100 - 02/27/21 | #338: 400 - 03/18/21</t>
  </si>
  <si>
    <t>Lowered target to 6</t>
  </si>
  <si>
    <t xml:space="preserve"> | #339;SW: 150 - 03/04/21 | #336: 100 - 03/03/21 | #338;SW: 400 - 03/26/21</t>
  </si>
  <si>
    <t xml:space="preserve"> | #339;SW: 150 - 03/04/21 | #336: 100 - 02/28/21 | #338;SW: 400 - 03/27/21 | #361;SW: 75 - 04/10/21</t>
  </si>
  <si>
    <t xml:space="preserve"> | #339;SW: 150 - 03/04/21 | #338;SW: 400 - 03/31/21 | #360: 303 - 04/10/21 | #336: 100 - 02/25/21</t>
  </si>
  <si>
    <t>Scheduled at $7.99 for a few days</t>
  </si>
  <si>
    <t xml:space="preserve"> | #339;SW: 150 - 03/04/21 | #338;SW: 400 - 03/31/21 | #360: 150 - 04/07/21</t>
  </si>
  <si>
    <t>Raised target to 10</t>
  </si>
  <si>
    <t xml:space="preserve"> | #338;SW: 400 - 03/31/21 | #360: 150 - 04/09/21</t>
  </si>
  <si>
    <t xml:space="preserve"> | #338;SW: 400 - 03/31/21 | #360: 150 - 04/06/21</t>
  </si>
  <si>
    <t xml:space="preserve"> | #338;SW: 400 - 03/31/21</t>
  </si>
  <si>
    <t>Raised min to $8.99. Lowered target to 5</t>
  </si>
  <si>
    <t xml:space="preserve"> | #392: 300 - 06/01/21 | #393: 200 - 06/01/21</t>
  </si>
  <si>
    <t>Lowered min to $7.99. Increased target to 10</t>
  </si>
  <si>
    <t>Lowered target to 7</t>
  </si>
  <si>
    <t xml:space="preserve"> | #392: 300 - 06/10/21 | #393: 200 - 06/10/21</t>
  </si>
  <si>
    <t>#392: 300 - 05/30/21 | #393: 200 - 05/30/21</t>
  </si>
  <si>
    <t>Improving DOH. Lowered min to $6.95</t>
  </si>
  <si>
    <t>#392: 300 - 06/09/21 | #393: 200 - 05/30/21</t>
  </si>
  <si>
    <t>Improving sell through. Raised target to 11</t>
  </si>
  <si>
    <t>#392: 300 - 06/09/21 | #393: 200 - 06/09/21</t>
  </si>
  <si>
    <t>selling out within 90 days, continue with Profit Peak</t>
  </si>
  <si>
    <t>#392: 300 - 06/14/21</t>
  </si>
  <si>
    <t>#392: 300 - 06/20/21</t>
  </si>
  <si>
    <t>Raised min to $8.5 and lowered target to 7</t>
  </si>
  <si>
    <t>Raised min to $9.35. Lowered target to 6</t>
  </si>
  <si>
    <t>PL-IFC-162WDBL06</t>
  </si>
  <si>
    <t>Lowered $1 to $9.99. Trimmed PPC. Optimized PPC</t>
  </si>
  <si>
    <t>Turned on Profit Peak from $6.95 with target of 2</t>
  </si>
  <si>
    <t>Trimmed PPC for wasted spend, created $2 off coupon to reduce DOH</t>
  </si>
  <si>
    <t>PL-IFC-162WDBL10</t>
  </si>
  <si>
    <t>Lowered to $11.99. Trimmed PPC</t>
  </si>
  <si>
    <t>Lowered min to $8.95. Scheduled at $9.99 a few days. Turned PPC off</t>
  </si>
  <si>
    <t>PL-IFC-162WMulti2-3PK</t>
  </si>
  <si>
    <t>Lowered min to $19.95. Added target of 2</t>
  </si>
  <si>
    <t>#302;SW: 120 - 01/07/21</t>
  </si>
  <si>
    <t>Lowered min to $15.95 with target of 2</t>
  </si>
  <si>
    <t xml:space="preserve">:  -  :  -  :  -  :  -  :  -  :  -  :  -  #336: 96 - 02/24/21 :  -  :  - :  -  :  -  :  -  :  -  :  -  :  -  :  -  :  -  :  - </t>
  </si>
  <si>
    <t>Lowered max to $19.99. Scheduled at $17.99 for a couple days</t>
  </si>
  <si>
    <t xml:space="preserve"> | #336: 96 - 02/27/21 | #338: 84 - 03/18/21</t>
  </si>
  <si>
    <t xml:space="preserve"> | #336: 96 - 03/03/21 | #338;SW: 84 - 03/26/21</t>
  </si>
  <si>
    <t>Trimmed PPC. Raised min to $15.95</t>
  </si>
  <si>
    <t xml:space="preserve"> | #336: 96 - 02/28/21 | #338;SW: 84 - 03/27/21</t>
  </si>
  <si>
    <t>Raised PP to $16.95 to $29.99</t>
  </si>
  <si>
    <t xml:space="preserve"> | #338;SW: 84 - 03/31/21 | #336: 96 - 02/25/21</t>
  </si>
  <si>
    <t>Raised min to $17.95</t>
  </si>
  <si>
    <t xml:space="preserve"> | #338;SW: 84 - 03/31/21</t>
  </si>
  <si>
    <t xml:space="preserve"> | #410: 168 - 07/02/21</t>
  </si>
  <si>
    <t xml:space="preserve"> | #410: 168 - 07/07/21</t>
  </si>
  <si>
    <t>PL-IFC-162WMulti-3PK</t>
  </si>
  <si>
    <t>#302;SW: 408 - 01/07/21
#309: 200 - 01/27/21</t>
  </si>
  <si>
    <t>#302;SW: 408 - 01/07/21 #309: 200 - 01/30/21</t>
  </si>
  <si>
    <t xml:space="preserve">:  -  #309;SW: 200 - 01/30/21 :  -  #339: 200 - 02/24/21 :  -  :  -  :  -  :  -  :  -  :  - :  -  :  -  :  -  :  -  :  -  :  -  :  -  :  -  :  - </t>
  </si>
  <si>
    <t>Lowered min to $15.95 with target of 7</t>
  </si>
  <si>
    <t xml:space="preserve">:  -  #309;SW: 200 - 01/28/21 :  -  #339: 200 - 02/24/21 :  -  :  -  :  -  #336: 104 - 02/24/21 :  -  :  - :  -  :  -  :  -  :  -  :  -  :  -  :  -  :  -  :  - </t>
  </si>
  <si>
    <t>Lowered min to $12.99. Turned PPC on</t>
  </si>
  <si>
    <t xml:space="preserve"> | #339: 200 - 02/25/21 | #336: 104 - 02/27/21 | #338: 200 - 03/18/21</t>
  </si>
  <si>
    <t xml:space="preserve"> | #339;SW: 200 - 03/04/21 | #336: 104 - 03/03/21 | #338;SW: 200 - 03/26/21</t>
  </si>
  <si>
    <t>Trimmed PPC. Raised min to $13.99</t>
  </si>
  <si>
    <t xml:space="preserve"> | #339;SW: 200 - 03/04/21 | #336: 104 - 02/28/21 | #338;SW: 200 - 03/27/21</t>
  </si>
  <si>
    <t xml:space="preserve"> | #339;SW: 200 - 03/04/21 | #338;SW: 200 - 03/31/21 | #336: 104 - 02/25/21</t>
  </si>
  <si>
    <t>Lowered target to 4. Scheduled $14.99 a couple days</t>
  </si>
  <si>
    <t xml:space="preserve"> | #339;SW: 200 - 03/04/21 | #338;SW: 200 - 03/31/21</t>
  </si>
  <si>
    <t>Lowered min to $13.95. Increased target to 8</t>
  </si>
  <si>
    <t>Lowered min to $13.5. Turned PPC on</t>
  </si>
  <si>
    <t xml:space="preserve"> | #410: 392 - 07/02/21</t>
  </si>
  <si>
    <t>Selling out within 90 days. Lowered min to $12.5</t>
  </si>
  <si>
    <t xml:space="preserve"> | #410: 392 - 07/07/21</t>
  </si>
  <si>
    <t>PL-IFC-163B03P3</t>
  </si>
  <si>
    <t>#302;SW: 240 - 01/07/21
#309: 90 - 01/27/21</t>
  </si>
  <si>
    <t>#302;SW: 240 - 01/07/21 #309: 90 - 01/30/21</t>
  </si>
  <si>
    <t xml:space="preserve">:  -  #309;SW: 90 - 01/28/21 :  -  :  -  :  -  :  -  :  -  #336: 120 - 02/24/21 :  -  :  - :  -  :  -  :  -  :  -  :  -  :  -  :  -  :  -  :  - </t>
  </si>
  <si>
    <t>Raised min to $8.99</t>
  </si>
  <si>
    <t xml:space="preserve"> | #336: 120 - 02/27/21 | #338: 120 - 03/18/21</t>
  </si>
  <si>
    <t>Lowered min to $7.99. Raised target to 7</t>
  </si>
  <si>
    <t xml:space="preserve"> | #336: 120 - 03/03/21 | #338;SW: 120 - 03/26/21</t>
  </si>
  <si>
    <t xml:space="preserve"> | #336: 120 - 02/28/21 | #338;SW: 120 - 03/27/21</t>
  </si>
  <si>
    <t xml:space="preserve"> | #338;SW: 120 - 03/31/21 | #336: 120 - 02/25/21</t>
  </si>
  <si>
    <t xml:space="preserve"> | #338;SW: 120 - 03/31/21</t>
  </si>
  <si>
    <t>Raised min to $7.8. Removed target</t>
  </si>
  <si>
    <t xml:space="preserve"> | 420: 420 - </t>
  </si>
  <si>
    <t>Lowered min to $6.95. Added target of 7</t>
  </si>
  <si>
    <t xml:space="preserve"> | #395: 420 - 06/08/21</t>
  </si>
  <si>
    <t xml:space="preserve"> | #395: 420 - 06/10/21</t>
  </si>
  <si>
    <t>Raised min to $8.25</t>
  </si>
  <si>
    <t xml:space="preserve"> | #395: 420 - 06/04/21</t>
  </si>
  <si>
    <t>Raised min to $8.74</t>
  </si>
  <si>
    <t xml:space="preserve"> | #395: 420 - 06/09/21</t>
  </si>
  <si>
    <t xml:space="preserve"> | #395: 420 - 06/12/21</t>
  </si>
  <si>
    <t>sold out. Lowered min to $6.95</t>
  </si>
  <si>
    <t>Scheduled at $6.99 for three days</t>
  </si>
  <si>
    <t>Raised min to $7.95. Lowered target to 3. Scheduled at $9.99 a couple days</t>
  </si>
  <si>
    <t>PL-IFC-163B03P3-PK2</t>
  </si>
  <si>
    <t xml:space="preserve">
#306;SW: 105 - 01/17/21
#309: 120 - 01/27/21</t>
  </si>
  <si>
    <t>Raised min to $11.99. Lowered target to 4</t>
  </si>
  <si>
    <t xml:space="preserve"> #306;SW: 105 - 01/17/21 #309: 120 - 01/30/21</t>
  </si>
  <si>
    <t>Raised min to $13.69. Lowered target to 3</t>
  </si>
  <si>
    <t xml:space="preserve">:  -  #309;SW: 120 - 01/30/21 :  -  :  -  :  -  :  -  :  -  :  -  :  -  :  - :  -  :  -  :  -  :  -  :  -  :  -  :  -  :  -  :  - </t>
  </si>
  <si>
    <t>Raised min to $14.99. Removed target</t>
  </si>
  <si>
    <t xml:space="preserve">:  -  #309;SW: 120 - 01/28/21 :  -  :  -  :  -  :  -  :  -  :  -  :  -  :  - :  -  :  -  :  -  :  -  :  -  :  -  :  -  :  -  :  - </t>
  </si>
  <si>
    <t>Lowered min to $13.99. Added target of 4</t>
  </si>
  <si>
    <t xml:space="preserve"> | #338: 435 - 03/18/21</t>
  </si>
  <si>
    <t xml:space="preserve"> | #338;SW: 435 - 03/26/21</t>
  </si>
  <si>
    <t xml:space="preserve"> | #338;SW: 435 - 03/27/21</t>
  </si>
  <si>
    <t xml:space="preserve"> | #338;SW: 435 - 03/31/21</t>
  </si>
  <si>
    <t>Increased target to 6</t>
  </si>
  <si>
    <t xml:space="preserve"> | 120: 120 - </t>
  </si>
  <si>
    <t xml:space="preserve"> | #395: 120 - 06/08/21</t>
  </si>
  <si>
    <t xml:space="preserve"> | #395: 120 - 06/10/21</t>
  </si>
  <si>
    <t>Turned PPC off. Raised min to $12.99. Lowered target to 3</t>
  </si>
  <si>
    <t xml:space="preserve"> | #395: 120 - 06/04/21</t>
  </si>
  <si>
    <t xml:space="preserve"> | #395: 120 - 06/09/21 | #407: 510 - 06/25/21</t>
  </si>
  <si>
    <t xml:space="preserve"> | #395: 120 - 06/12/21 | #407: 510 - 07/02/21</t>
  </si>
  <si>
    <t xml:space="preserve"> | #407: 510 - 07/02/21</t>
  </si>
  <si>
    <t>Lowered min to $9.95. Scheduled at $10.99 for a couple days</t>
  </si>
  <si>
    <t xml:space="preserve"> | #407: 510 - 07/07/21</t>
  </si>
  <si>
    <t>Raised min to $10.95 to see if that improves profit</t>
  </si>
  <si>
    <t xml:space="preserve"> | #407: 510 - 07/09/21</t>
  </si>
  <si>
    <t>PL-IFC-163B06P3</t>
  </si>
  <si>
    <t>sold out. Lowered min to $9.95, added target of 5</t>
  </si>
  <si>
    <t>#302;SW: 300 - 01/07/21
#309: 60 - 01/27/21</t>
  </si>
  <si>
    <t>#302;SW: 300 - 01/07/21 #309: 60 - 01/30/21</t>
  </si>
  <si>
    <t xml:space="preserve">:  -  #309;SW: 60 - 01/30/21 :  -  #339: 240 - 02/24/21 :  -  :  -  :  -  :  -  :  -  :  - :  -  :  -  :  -  :  -  :  -  :  -  :  -  :  -  :  - </t>
  </si>
  <si>
    <t>Lowered min to $9.5</t>
  </si>
  <si>
    <t xml:space="preserve">:  -  #309;SW: 60 - 01/28/21 :  -  #339: 240 - 02/24/21 :  -  :  -  :  -  :  -  :  -  :  - :  -  :  -  :  -  :  -  :  -  :  -  :  -  :  -  :  - </t>
  </si>
  <si>
    <t xml:space="preserve"> | #339: 240 - 02/25/21 | #338: 90 - 03/18/21</t>
  </si>
  <si>
    <t xml:space="preserve"> | #339;SW: 240 - 03/04/21 | #338;SW: 90 - 03/26/21</t>
  </si>
  <si>
    <t>Raised min to $9.5. Lowered target to 4</t>
  </si>
  <si>
    <t xml:space="preserve"> | #339;SW: 240 - 03/04/21 | #338;SW: 90 - 03/27/21 | #361;SW: 90 - 04/10/21</t>
  </si>
  <si>
    <t>Lowered min to $8.95. Increased target to 5</t>
  </si>
  <si>
    <t xml:space="preserve"> | #339;SW: 240 - 03/04/21 | #338;SW: 90 - 03/31/21 | #360: 339 - 04/10/21</t>
  </si>
  <si>
    <t xml:space="preserve"> | #339;SW: 240 - 03/04/21 | #338;SW: 90 - 03/31/21 | #360: 90 - 04/07/21</t>
  </si>
  <si>
    <t xml:space="preserve"> | #338;SW: 90 - 03/31/21 | #360: 90 - 04/09/21</t>
  </si>
  <si>
    <t xml:space="preserve"> | #338;SW: 90 - 03/31/21 | #360: 90 - 04/06/21</t>
  </si>
  <si>
    <t xml:space="preserve"> | #338;SW: 90 - 03/31/21</t>
  </si>
  <si>
    <t>Raised min to $9.55. Lowered target to 2</t>
  </si>
  <si>
    <t>Lowered min to $7.99. Increased target to 4</t>
  </si>
  <si>
    <t>Lowereed min to $7.5</t>
  </si>
  <si>
    <t>Goal is selling out within 90 days. Increased target to 6. Lowered min to $6.95</t>
  </si>
  <si>
    <t xml:space="preserve"> | #395: 120 - 06/09/21 | #407: 300 - 06/25/21</t>
  </si>
  <si>
    <t xml:space="preserve"> | #395: 120 - 06/12/21 | #407: 300 - 07/02/21</t>
  </si>
  <si>
    <t>Raised min to $7.99, reduced target to 5</t>
  </si>
  <si>
    <t xml:space="preserve"> | #407: 300 - 07/02/21</t>
  </si>
  <si>
    <t xml:space="preserve"> | #407: 300 - 07/07/21</t>
  </si>
  <si>
    <t>Raised min to $10.45. Lowered target to 4</t>
  </si>
  <si>
    <t xml:space="preserve"> | #407: 300 - 07/09/21</t>
  </si>
  <si>
    <t>selling out, 2 left</t>
  </si>
  <si>
    <t>PL-IFC-163B06P3-PK2</t>
  </si>
  <si>
    <t>#302;SW: 405 - 01/07/21</t>
  </si>
  <si>
    <t xml:space="preserve">:  -  :  -  :  -  #339: 405 - 02/24/21 :  -  :  -  :  -  :  -  :  -  :  - :  -  :  -  :  -  :  -  :  -  :  -  :  -  :  -  :  - </t>
  </si>
  <si>
    <t>Turned on PP from $11.95 to $19.99 with target of 5</t>
  </si>
  <si>
    <t>Increased target to 6. Scheduled at $11.99 for a few days. Set to $9.99</t>
  </si>
  <si>
    <t xml:space="preserve"> | #339: 405 - 02/25/21</t>
  </si>
  <si>
    <t xml:space="preserve"> | #339;SW: 405 - 03/04/21</t>
  </si>
  <si>
    <t>Raised min to $11.27</t>
  </si>
  <si>
    <t xml:space="preserve"> | #339;SW: 405 - 03/04/21 | #361;SW: 420 - 04/10/21</t>
  </si>
  <si>
    <t>Raised min to $12.6</t>
  </si>
  <si>
    <t xml:space="preserve"> | #339;SW: 405 - 03/04/21 | #360: 640 - 04/10/21</t>
  </si>
  <si>
    <t xml:space="preserve"> | #339;SW: 405 - 03/04/21 | #360: 210 - 04/07/21</t>
  </si>
  <si>
    <t xml:space="preserve"> | #360: 210 - 04/09/21</t>
  </si>
  <si>
    <t>Lowered min to $11.99</t>
  </si>
  <si>
    <t xml:space="preserve"> | #360: 210 - 04/06/21</t>
  </si>
  <si>
    <t>Raised min to $14.31</t>
  </si>
  <si>
    <t>Raised min to $16.47</t>
  </si>
  <si>
    <t xml:space="preserve"> | #410: 990 - 07/02/21</t>
  </si>
  <si>
    <t>Lowered min to $14.99. Increased target to 9</t>
  </si>
  <si>
    <t xml:space="preserve"> | #410: 780 - 07/02/21</t>
  </si>
  <si>
    <t xml:space="preserve"> | #410: 1080 - 07/02/21</t>
  </si>
  <si>
    <t>Raised min to $16.48</t>
  </si>
  <si>
    <t xml:space="preserve"> | #410: 780 - 07/07/21</t>
  </si>
  <si>
    <t>Raised min to $18.12</t>
  </si>
  <si>
    <t>PL-IFC-163B08P3</t>
  </si>
  <si>
    <t>Raised PP to $10.64 to $19.99. Removed target</t>
  </si>
  <si>
    <t xml:space="preserve">:  -  :  -  :  -  #339: 300 - 02/24/21 :  -  :  -  :  -  :  -  :  -  :  - :  -  :  -  :  -  :  -  :  -  :  -  :  -  :  -  :  - </t>
  </si>
  <si>
    <t>Lowered min to $8.5. Added target of 5</t>
  </si>
  <si>
    <t xml:space="preserve"> | #339: 300 - 02/25/21 | #338: 210 - 03/18/21</t>
  </si>
  <si>
    <t xml:space="preserve"> | #339;SW: 300 - 03/04/21 | #338;SW: 210 - 03/26/21</t>
  </si>
  <si>
    <t>Lowered min to $8.5</t>
  </si>
  <si>
    <t xml:space="preserve"> | #339;SW: 300 - 03/04/21 | #338;SW: 210 - 03/27/21 | #360: 150 - 04/10/21</t>
  </si>
  <si>
    <t xml:space="preserve"> | #339;SW: 300 - 03/04/21 | #338;SW: 210 - 03/31/21</t>
  </si>
  <si>
    <t>Raised min to $9.99. Trimmed PPC</t>
  </si>
  <si>
    <t xml:space="preserve"> | #338;SW: 210 - 03/31/21</t>
  </si>
  <si>
    <t xml:space="preserve"> | #392: 450 - 06/01/21 | #393: 300 - 06/01/21</t>
  </si>
  <si>
    <t xml:space="preserve"> | #392: 450 - 06/10/21 | #393: 300 - 06/10/21</t>
  </si>
  <si>
    <t>Lowered min to $8.95. Increased target to 10</t>
  </si>
  <si>
    <t>Raised target to 11. Turned PPC on</t>
  </si>
  <si>
    <t>#392: 450 - 05/30/21 | #393: 300 - 05/30/21</t>
  </si>
  <si>
    <t>At target the last 3 days. Continue with Profit Peak</t>
  </si>
  <si>
    <t>#392: 450 - 06/09/21 | #393: 300 - 05/30/21</t>
  </si>
  <si>
    <t>#392: 450 - 06/09/21 | #393: 300 - 06/09/21</t>
  </si>
  <si>
    <t>#392: 450 - 06/14/21</t>
  </si>
  <si>
    <t>#392: 450 - 06/20/21</t>
  </si>
  <si>
    <t>Lowered min to $7.95. Increased PPC</t>
  </si>
  <si>
    <t>Raised min to $8.95. Transferred Manual spend to Auto campaign</t>
  </si>
  <si>
    <t>PL-IFC-163B08P3-PK2</t>
  </si>
  <si>
    <t>Raised min to $13.99. Lowered target to 1</t>
  </si>
  <si>
    <t xml:space="preserve"> | #338: 240 - 03/18/21</t>
  </si>
  <si>
    <t xml:space="preserve"> | #338;SW: 240 - 03/26/21</t>
  </si>
  <si>
    <t>Lowered min to $12.95. Increased target to 2</t>
  </si>
  <si>
    <t xml:space="preserve"> | #338;SW: 240 - 03/27/21 | #360: 95 - 04/10/21 | #361;SW: 100 - 04/10/21</t>
  </si>
  <si>
    <t xml:space="preserve"> | #338;SW: 240 - 03/31/21 | #360: 321 - 04/10/21</t>
  </si>
  <si>
    <t xml:space="preserve"> | #338;SW: 240 - 03/31/21 | #360: 210 - 04/07/21</t>
  </si>
  <si>
    <t>Lowered min to $12.95. Increased target to 4. Trimmed PPC just slightly</t>
  </si>
  <si>
    <t xml:space="preserve"> | #338;SW: 240 - 03/31/21 | #360: 210 - 04/09/21</t>
  </si>
  <si>
    <t xml:space="preserve"> | #338;SW: 240 - 03/31/21 | #360: 210 - 04/06/21</t>
  </si>
  <si>
    <t xml:space="preserve"> | #338;SW: 240 - 03/31/21</t>
  </si>
  <si>
    <t xml:space="preserve"> | #393: 195 - 06/01/21</t>
  </si>
  <si>
    <t xml:space="preserve"> | #393: 195 - 06/10/21</t>
  </si>
  <si>
    <t>Lowered min to $12.95. Increased target to 3</t>
  </si>
  <si>
    <t xml:space="preserve"> | #393: 195 - 05/30/21</t>
  </si>
  <si>
    <t>Improving sell through / DOH. Lowered min to $11.95. Raised PPC</t>
  </si>
  <si>
    <t xml:space="preserve"> | #393: 195 - 06/09/21</t>
  </si>
  <si>
    <t>Trimmed PPC for wasted spend. Increased target to 4. Lowered min to $10.95</t>
  </si>
  <si>
    <t>Raised min to $11.95. Trimmed PPC for wasted spend</t>
  </si>
  <si>
    <t>Raised min to $12.95. Lowered target to 1</t>
  </si>
  <si>
    <t>Lowered min to $11.95. Increased target to 2</t>
  </si>
  <si>
    <t>PL-IFC-163B10P3</t>
  </si>
  <si>
    <t xml:space="preserve">:  -  :  -  :  -  #339: 420 - 02/24/21 :  -  :  -  :  -  :  -  :  -  :  - :  -  :  -  :  -  :  -  :  -  :  -  :  -  :  -  :  - </t>
  </si>
  <si>
    <t>Lowered min to $10.95. Added target of 18. Scheduled at $12.99 for a couple days</t>
  </si>
  <si>
    <t xml:space="preserve">:  -  :  -  :  -  #339: 420 - 02/24/21 #340;SW: 60 - 03/01/21 :  -  :  -  :  -  :  -  :  - :  -  :  -  :  -  :  -  :  -  :  -  :  -  :  -  :  - </t>
  </si>
  <si>
    <t>Turned PPC on. Turned PPC off</t>
  </si>
  <si>
    <t xml:space="preserve"> | #339: 420 - 02/25/21 | #340;SW: 150 - 03/12/21 | #338: 120 - 03/18/21</t>
  </si>
  <si>
    <t>Lowered target to 16</t>
  </si>
  <si>
    <t xml:space="preserve"> | #339;SW: 420 - 03/04/21 | #340;SW: 150 - 03/24/21 | #338;SW: 120 - 03/26/21</t>
  </si>
  <si>
    <t xml:space="preserve"> | #339;SW: 420 - 03/04/21 | #340;SW: 150 - 03/23/21 | #338;SW: 120 - 03/27/21 | #361;SW: 210 - 04/10/21</t>
  </si>
  <si>
    <t>Lowered min to $11.95. Increased target to 17</t>
  </si>
  <si>
    <t xml:space="preserve"> | #339;SW: 420 - 03/04/21 | #340;SW: 150 - 03/23/21 | #338;SW: 120 - 03/31/21 | #360: 3384 - 04/10/21</t>
  </si>
  <si>
    <t xml:space="preserve"> | #339;SW: 420 - 03/04/21 | #340;SW: 150 - 03/24/21 | #338;SW: 120 - 03/31/21 | #360: 360 - 04/07/21</t>
  </si>
  <si>
    <t xml:space="preserve"> | #340;SW: 150 - 03/19/21 | #338;SW: 120 - 03/31/21 | #360: 360 - 04/09/21</t>
  </si>
  <si>
    <t xml:space="preserve"> | #340;SW: 150 - 03/19/21 | #338;SW: 120 - 03/31/21 | #360: 360 - 04/06/21</t>
  </si>
  <si>
    <t>Lowered min to $10.95. Raised target to 22</t>
  </si>
  <si>
    <t>#340;SW: 150 - 03/19/21 | #338;SW: 120 - 03/31/21</t>
  </si>
  <si>
    <t>Raised min to $12.4. Removed target</t>
  </si>
  <si>
    <t xml:space="preserve"> | #392: 270 - 06/01/21</t>
  </si>
  <si>
    <t>Lowered min to 11.5. Added target of 20</t>
  </si>
  <si>
    <t xml:space="preserve"> | #392: 270 - 06/10/21</t>
  </si>
  <si>
    <t>Lowered min to $10.95. Increased target to 21</t>
  </si>
  <si>
    <t>#392: 270 - 05/30/21</t>
  </si>
  <si>
    <t>#392: 270 - 06/09/21</t>
  </si>
  <si>
    <t>#392: 270 - 06/09/21 | #407: 300 - 06/25/21</t>
  </si>
  <si>
    <t>#392: 270 - 06/09/21 | #407: 300 - 07/02/21</t>
  </si>
  <si>
    <t>#392: 270 - 06/14/21 | #407: 300 - 07/02/21</t>
  </si>
  <si>
    <t>#392: 270 - 06/20/21 | #407: 300 - 07/07/21</t>
  </si>
  <si>
    <t xml:space="preserve"> | #415: 510 - 08/20/21</t>
  </si>
  <si>
    <t xml:space="preserve"> | #415: 510 - 08/20/21 | #407: 300 - 07/09/21</t>
  </si>
  <si>
    <t>PL-IFC-163B10P3-PK2</t>
  </si>
  <si>
    <t>Increased target to 6. Turned PPC on</t>
  </si>
  <si>
    <t>#302;SW: 240 - 01/07/21
#306;SW: 270 - 01/17/21
#309: 105 - 01/27/21</t>
  </si>
  <si>
    <t>#302;SW: 240 - 01/07/21 #306;SW: 270 - 01/17/21 #309: 105 - 01/30/21</t>
  </si>
  <si>
    <t xml:space="preserve">:  -  #309;SW: 105 - 01/30/21 :  -  :  -  :  -  :  -  :  -  :  -  :  -  :  - :  -  :  -  :  -  :  -  :  -  :  -  :  -  :  -  :  - </t>
  </si>
  <si>
    <t xml:space="preserve">:  -  #309;SW: 105 - 01/28/21 :  -  :  -  #340;SW: 420 - 03/01/21 :  -  :  -  :  -  :  -  :  - :  -  :  -  :  -  :  -  :  -  :  -  :  -  :  -  :  - </t>
  </si>
  <si>
    <t>Raised min to $16.77</t>
  </si>
  <si>
    <t xml:space="preserve"> | #340;SW: 210 - 03/12/21</t>
  </si>
  <si>
    <t xml:space="preserve"> | #340;SW: 210 - 03/24/21</t>
  </si>
  <si>
    <t xml:space="preserve"> | #340;SW: 210 - 03/23/21</t>
  </si>
  <si>
    <t>Increased target to 8. Lowered min to $13.95. Scheduled at $14.99 for a couple days</t>
  </si>
  <si>
    <t>Raised min to $17.49</t>
  </si>
  <si>
    <t xml:space="preserve"> | #340;SW: 210 - 03/19/21</t>
  </si>
  <si>
    <t>Raised min to $17.99. Lowered target to 7</t>
  </si>
  <si>
    <t>#340;SW: 210 - 03/19/21</t>
  </si>
  <si>
    <t>Raised min to $17.5</t>
  </si>
  <si>
    <t xml:space="preserve"> | 600: 600 - </t>
  </si>
  <si>
    <t xml:space="preserve"> | #395: 600 - 06/08/21</t>
  </si>
  <si>
    <t xml:space="preserve"> | #394: 600 - 06/10/21 | #410: 210 - 07/02/21</t>
  </si>
  <si>
    <t xml:space="preserve"> | #394: 600 - 06/04/21</t>
  </si>
  <si>
    <t xml:space="preserve"> | #394: 600 - 06/09/21</t>
  </si>
  <si>
    <t xml:space="preserve"> | #394: 600 - 06/12/21</t>
  </si>
  <si>
    <t>Lowered min to $13.95. Increased target to 9. Scheduled at $14.99 a couple days</t>
  </si>
  <si>
    <t>Raised min to $15.95. Lowered target to 8. Lowered budget $2</t>
  </si>
  <si>
    <t>Turned PPC off. Raised min to $17.95</t>
  </si>
  <si>
    <t>PL-IFC-163B15P3</t>
  </si>
  <si>
    <t>Raised min to $15.41. Removed target</t>
  </si>
  <si>
    <t>Lowered min to $14.95. Added target of 7 back in</t>
  </si>
  <si>
    <t xml:space="preserve">:  -  #309;SW: 80 - 01/30/21 :  -  #339: 60 - 02/24/21 :  -  :  -  :  -  :  -  :  -  :  - :  -  :  -  :  -  :  -  :  -  :  -  :  -  :  -  :  - </t>
  </si>
  <si>
    <t>Lowered min to $11.95 and target to 6</t>
  </si>
  <si>
    <t xml:space="preserve">:  -  #309;SW: 80 - 01/28/21 :  -  #339: 60 - 02/24/21 #340;SW: 60 - 03/01/21 :  -  :  -  :  -  :  -  :  - :  -  :  -  :  -  :  -  :  -  :  -  :  -  :  -  :  - </t>
  </si>
  <si>
    <t xml:space="preserve"> | #339: 60 - 02/25/21 | #340;SW: 60 - 03/12/21</t>
  </si>
  <si>
    <t>Scheduled at $13.99 for a few days</t>
  </si>
  <si>
    <t xml:space="preserve"> | #339;SW: 60 - 03/04/21 | #340;SW: 60 - 03/24/21</t>
  </si>
  <si>
    <t xml:space="preserve"> | #339;SW: 60 - 03/04/21 | #340;SW: 60 - 03/23/21 | #360: 100 - 04/10/21</t>
  </si>
  <si>
    <t>Increased target to 7. Turned PPC on</t>
  </si>
  <si>
    <t xml:space="preserve"> | #339;SW: 60 - 03/04/21 | #340;SW: 60 - 03/23/21 | #360: 432 - 04/10/21</t>
  </si>
  <si>
    <t xml:space="preserve"> | #339;SW: 60 - 03/04/21 | #340;SW: 60 - 03/24/21 | #360: 340 - 04/07/21</t>
  </si>
  <si>
    <t xml:space="preserve"> | #340;SW: 60 - 03/19/21 | #360: 340 - 04/09/21</t>
  </si>
  <si>
    <t>Raised min to $12.95. Lowered target to 5</t>
  </si>
  <si>
    <t xml:space="preserve"> | #340;SW: 60 - 03/19/21 | #360: 340 - 04/06/21</t>
  </si>
  <si>
    <t>Raised min to $13.95. Raised PPC</t>
  </si>
  <si>
    <t>#340;SW: 60 - 03/19/21</t>
  </si>
  <si>
    <t xml:space="preserve"> | #393: 400 - 06/01/21</t>
  </si>
  <si>
    <t>Raised PPC slightly</t>
  </si>
  <si>
    <t xml:space="preserve"> | #393: 400 - 06/10/21</t>
  </si>
  <si>
    <t xml:space="preserve"> | #393: 400 - 05/30/21</t>
  </si>
  <si>
    <t>Goal is selling out within 90 days. Lowered min to $9.95. Increased target to 10. Turned PPC on</t>
  </si>
  <si>
    <t xml:space="preserve"> | #393: 400 - 06/09/21</t>
  </si>
  <si>
    <t xml:space="preserve"> | #415: 300 - 08/20/21</t>
  </si>
  <si>
    <t>PL-IFC-163B15P3-PK2</t>
  </si>
  <si>
    <t>Turned PPC on. Lowered min to $15.99</t>
  </si>
  <si>
    <t xml:space="preserve">
#306;SW: 40 - 01/17/21</t>
  </si>
  <si>
    <t xml:space="preserve"> #306;SW: 40 - 01/17/21</t>
  </si>
  <si>
    <t xml:space="preserve">:  -  :  -  :  -  #339: 240 - 02/24/21 :  -  :  -  :  -  :  -  :  -  :  - :  -  :  -  :  -  :  -  :  -  :  -  :  -  :  -  :  - </t>
  </si>
  <si>
    <t>Raised min to $16.95. Turned mild PPC on</t>
  </si>
  <si>
    <t xml:space="preserve">:  -  :  -  :  -  #339: 240 - 02/24/21 #340;SW: 400 - 03/01/21 :  -  :  -  :  -  :  -  :  - :  -  :  -  :  -  :  -  :  -  :  -  :  -  :  -  :  - </t>
  </si>
  <si>
    <t>Trimmed PPC. Raised min to $17.95</t>
  </si>
  <si>
    <t xml:space="preserve"> | #339: 240 - 02/25/21 | #340;SW: 400 - 03/12/21</t>
  </si>
  <si>
    <t>Turned PPC off. Raised min to $18.95. Lowered target to 3</t>
  </si>
  <si>
    <t xml:space="preserve"> | #339;SW: 240 - 03/04/21 | #340;SW: 400 - 03/24/21</t>
  </si>
  <si>
    <t xml:space="preserve"> | #339;SW: 240 - 03/04/21 | #340;SW: 400 - 03/23/21</t>
  </si>
  <si>
    <t>Lowered min to $16.95</t>
  </si>
  <si>
    <t xml:space="preserve"> | #340;SW: 400 - 03/19/21</t>
  </si>
  <si>
    <t>Raised min to $17.99</t>
  </si>
  <si>
    <t>#340;SW: 400 - 03/19/21</t>
  </si>
  <si>
    <t xml:space="preserve"> | #393: 40 - 06/01/21</t>
  </si>
  <si>
    <t>Lowered min to $17.5</t>
  </si>
  <si>
    <t xml:space="preserve"> | #393: 40 - 06/10/21</t>
  </si>
  <si>
    <t xml:space="preserve"> | #393: 40 - 05/30/21</t>
  </si>
  <si>
    <t>Improving DOH. Lowered min to $17.95</t>
  </si>
  <si>
    <t>Improving DOH. Increased target to 7. Lowered min to $14.95</t>
  </si>
  <si>
    <t xml:space="preserve"> | #393: 40 - 06/09/21</t>
  </si>
  <si>
    <t xml:space="preserve"> | #415: 200 - 08/20/21</t>
  </si>
  <si>
    <t>Raised min to $19.95</t>
  </si>
  <si>
    <t>PL-IFC-163B25P3</t>
  </si>
  <si>
    <t>Lowered PP to $13.5 to $19.99. Increased target to 8</t>
  </si>
  <si>
    <t>#302;SW: 420 - 01/07/21</t>
  </si>
  <si>
    <t xml:space="preserve">:  -  :  -  :  -  #339: 400 - 02/24/21 :  -  :  -  :  -  :  -  :  -  :  - :  -  :  -  :  -  :  -  :  -  :  -  :  -  :  -  :  - </t>
  </si>
  <si>
    <t>Lowered min to $13.95 and target to 4. Turned PPC on</t>
  </si>
  <si>
    <t xml:space="preserve">:  -  :  -  :  -  #339: 400 - 02/24/21 :  -  :  -  :  -  #336: 200 - 02/24/21 :  -  :  - :  -  :  -  :  -  :  -  :  -  :  -  :  -  :  -  :  - </t>
  </si>
  <si>
    <t xml:space="preserve"> | #339: 400 - 02/25/21 | #336: 200 - 02/27/21</t>
  </si>
  <si>
    <t xml:space="preserve"> | #339;SW: 400 - 03/04/21 | #336: 200 - 03/03/21</t>
  </si>
  <si>
    <t xml:space="preserve"> | #339;SW: 400 - 03/04/21 | #336: 200 - 02/28/21</t>
  </si>
  <si>
    <t xml:space="preserve"> | #339;SW: 400 - 03/04/21 | #336: 200 - 02/25/21</t>
  </si>
  <si>
    <t xml:space="preserve"> | #339;SW: 400 - 03/04/21</t>
  </si>
  <si>
    <t>Turned PPC off. Lowered min to $13.95</t>
  </si>
  <si>
    <t>Raised min $1 to $14.95</t>
  </si>
  <si>
    <t xml:space="preserve"> | #392: 170 - 06/01/21</t>
  </si>
  <si>
    <t>Raised min to $16.64</t>
  </si>
  <si>
    <t>Raised min to $18.3</t>
  </si>
  <si>
    <t xml:space="preserve"> | #392: 170 - 06/10/21 | #410: 300 - 07/02/21</t>
  </si>
  <si>
    <t>Lowered min to $14.5. Increased target to 10. Turned PPC on</t>
  </si>
  <si>
    <t>#392: 170 - 05/30/21 | #410: 300 - 07/02/21</t>
  </si>
  <si>
    <t>#392: 170 - 06/09/21 | #410: 300 - 07/02/21</t>
  </si>
  <si>
    <t>Raised min to $13.5 to improve profit</t>
  </si>
  <si>
    <t>Trimmed PPC. Raised min to $13.95</t>
  </si>
  <si>
    <t>#392: 170 - 06/14/21 | #410: 300 - 07/02/21</t>
  </si>
  <si>
    <t>Turned PPC off, goal is improving profit</t>
  </si>
  <si>
    <t>#392: 170 - 06/20/21 | #410: 300 - 07/07/21</t>
  </si>
  <si>
    <t>Profit was better before. Turned PPC back on and raised min to $14.95</t>
  </si>
  <si>
    <t>Lowered min to $14.5</t>
  </si>
  <si>
    <t xml:space="preserve"> | #415: 600 - 08/20/21</t>
  </si>
  <si>
    <t>Trimmed PPC for wasted spend. Lowered min to $11.95</t>
  </si>
  <si>
    <t>Increased target to 11. Raised PPC</t>
  </si>
  <si>
    <t>PL-IFC-163B25P3-PK2</t>
  </si>
  <si>
    <t>Lowered min to $19.95. Increased target to 3. Turned PPC on</t>
  </si>
  <si>
    <t>#303;SW: 130 - 01/07/21</t>
  </si>
  <si>
    <t xml:space="preserve">:  -  :  -  :  -  #339: 85 - 02/24/21 :  -  :  -  :  -  :  -  :  -  :  - :  -  :  -  :  -  :  -  :  -  :  -  :  -  :  -  :  - </t>
  </si>
  <si>
    <t xml:space="preserve">:  -  :  -  :  -  #339: 85 - 02/24/21 #340;SW: 190 - 03/01/21 :  -  :  -  :  -  :  -  :  - :  -  :  -  :  -  :  -  :  -  :  -  :  -  :  -  :  - </t>
  </si>
  <si>
    <t>Scheduled at $19.99. Optimized PPC</t>
  </si>
  <si>
    <t xml:space="preserve"> | #339: 85 - 02/25/21 | #340;SW: 175 - 03/12/21</t>
  </si>
  <si>
    <t>Turned PPC off. Lowered min to $17.95</t>
  </si>
  <si>
    <t xml:space="preserve"> | #339;SW: 85 - 03/04/21 | #340;SW: 175 - 03/24/21</t>
  </si>
  <si>
    <t xml:space="preserve"> | #339;SW: 85 - 03/04/21 | #340;SW: 175 - 03/23/21</t>
  </si>
  <si>
    <t>Raised min to $20.95. Lowered target to 1</t>
  </si>
  <si>
    <t xml:space="preserve"> | #340;SW: 175 - 03/19/21</t>
  </si>
  <si>
    <t>Raised min to $21.95</t>
  </si>
  <si>
    <t>#340;SW: 175 - 03/19/21</t>
  </si>
  <si>
    <t>Lowered min to $19.95. Increased target to 2</t>
  </si>
  <si>
    <t>Not in buy box despite being lowest priced. Scheduled at $18.99</t>
  </si>
  <si>
    <t>Still no buy box, despite being lowest priced on listing. Lowered $1 to $17.99</t>
  </si>
  <si>
    <t xml:space="preserve"> | #410: 150 - 07/07/21</t>
  </si>
  <si>
    <t>Raised to $18.99</t>
  </si>
  <si>
    <t>Turned PPC off. Raised min to $21.95</t>
  </si>
  <si>
    <t>PL-IFC-163W03P3</t>
  </si>
  <si>
    <t>Raised min to $7.99. Lowered target to 3</t>
  </si>
  <si>
    <t>#303;SW: 210 - 01/07/21</t>
  </si>
  <si>
    <t>Lowered min to $6.99. Added target of 4</t>
  </si>
  <si>
    <t xml:space="preserve"> | #336: 60 - 02/27/21 | #338: 360 - 03/18/21</t>
  </si>
  <si>
    <t xml:space="preserve"> | #336: 60 - 03/03/21 | #338;SW: 360 - 03/26/21</t>
  </si>
  <si>
    <t xml:space="preserve"> | #336: 60 - 02/28/21 | #338;SW: 360 - 03/27/21</t>
  </si>
  <si>
    <t xml:space="preserve"> | #338;SW: 360 - 03/31/21 | #336: 60 - 02/25/21</t>
  </si>
  <si>
    <t xml:space="preserve"> | #338;SW: 360 - 03/31/21</t>
  </si>
  <si>
    <t>Raised min to $8.34</t>
  </si>
  <si>
    <t xml:space="preserve"> | #395: 120 - 06/10/21 | #410: 180 - 07/02/21</t>
  </si>
  <si>
    <t xml:space="preserve"> | #395: 120 - 06/04/21 | #410: 180 - 07/02/21</t>
  </si>
  <si>
    <t xml:space="preserve"> | #395: 120 - 06/09/21 | #410: 180 - 07/02/21</t>
  </si>
  <si>
    <t xml:space="preserve"> | #395: 120 - 06/12/21 | #410: 180 - 07/02/21</t>
  </si>
  <si>
    <t xml:space="preserve"> | #410: 180 - 07/02/21</t>
  </si>
  <si>
    <t xml:space="preserve"> | #410: 180 - 07/07/21</t>
  </si>
  <si>
    <t>PL-IFC-163W03P3-PK2</t>
  </si>
  <si>
    <t>#303;SW: 195 - 01/07/21</t>
  </si>
  <si>
    <t>Raised min to $11.95. Added target of 2</t>
  </si>
  <si>
    <t xml:space="preserve">:  -  :  -  :  -  :  -  :  -  :  -  :  -  #336: 120 - 02/24/21 :  -  :  - :  -  :  -  :  -  :  -  :  -  :  -  :  -  :  -  :  - </t>
  </si>
  <si>
    <t>Raised min to $13.58</t>
  </si>
  <si>
    <t xml:space="preserve"> | #336: 120 - 02/27/21 | #338: 210 - 03/18/21</t>
  </si>
  <si>
    <t>Raised min to $14.93</t>
  </si>
  <si>
    <t xml:space="preserve"> | #336: 120 - 03/03/21 | #338;SW: 210 - 03/26/21</t>
  </si>
  <si>
    <t>Lowered min to $10.95. Increased target to 3</t>
  </si>
  <si>
    <t xml:space="preserve"> | #336: 120 - 02/28/21 | #338;SW: 210 - 03/27/21 | #361;SW: 120 - 04/10/21</t>
  </si>
  <si>
    <t xml:space="preserve"> | #338;SW: 210 - 03/31/21 | #360: 134 - 04/10/21 | #336: 120 - 02/25/21</t>
  </si>
  <si>
    <t xml:space="preserve"> | #338;SW: 210 - 03/31/21 | #360: 135 - 04/07/21</t>
  </si>
  <si>
    <t xml:space="preserve"> | #338;SW: 210 - 03/31/21 | #360: 135 - 04/09/21</t>
  </si>
  <si>
    <t xml:space="preserve"> | #338;SW: 210 - 03/31/21 | #360: 135 - 04/06/21</t>
  </si>
  <si>
    <t>Lowered min to $10.95. Increased target to 4</t>
  </si>
  <si>
    <t>Raised min to $12.58</t>
  </si>
  <si>
    <t>Raised min to $14.87. Removed target</t>
  </si>
  <si>
    <t>Raised min to $16.36</t>
  </si>
  <si>
    <t xml:space="preserve"> | #415: 180 - 08/20/21</t>
  </si>
  <si>
    <t>Lowered min to $10.95. Added target of 1</t>
  </si>
  <si>
    <t>PL-IFC-163W06P3</t>
  </si>
  <si>
    <t>Raised PP to $9.99 to $19.99. Removed target</t>
  </si>
  <si>
    <t>Raised min to $11.12</t>
  </si>
  <si>
    <t xml:space="preserve"> | #338: 330 - 03/18/21</t>
  </si>
  <si>
    <t>Lowered min to $7.95. Added target of 3</t>
  </si>
  <si>
    <t xml:space="preserve"> | #338;SW: 330 - 03/26/21</t>
  </si>
  <si>
    <t xml:space="preserve"> | #338;SW: 330 - 03/27/21 | #360: 120 - 04/10/21</t>
  </si>
  <si>
    <t xml:space="preserve"> | #338;SW: 330 - 03/31/21 | #360: 201 - 04/10/21</t>
  </si>
  <si>
    <t xml:space="preserve"> | #338;SW: 330 - 03/31/21 | #360: 120 - 04/07/21</t>
  </si>
  <si>
    <t xml:space="preserve"> | #338;SW: 330 - 03/31/21 | #360: 120 - 04/09/21</t>
  </si>
  <si>
    <t>Raised min to $10.98. Lowered target to 2</t>
  </si>
  <si>
    <t xml:space="preserve"> | #338;SW: 330 - 03/31/21 | #360: 120 - 04/06/21</t>
  </si>
  <si>
    <t xml:space="preserve"> | #338;SW: 330 - 03/31/21</t>
  </si>
  <si>
    <t>Lowered min to $7.99. Added target of 6</t>
  </si>
  <si>
    <t xml:space="preserve"> | #392: 60 - 06/01/21</t>
  </si>
  <si>
    <t>Scheduled at $7.99 a few days</t>
  </si>
  <si>
    <t xml:space="preserve"> | #392: 60 - 06/10/21</t>
  </si>
  <si>
    <t>Lowered target to 4. Raised min to $8.5</t>
  </si>
  <si>
    <t>#392: 60 - 05/30/21</t>
  </si>
  <si>
    <t>#392: 60 - 06/09/21</t>
  </si>
  <si>
    <t>Sell through now above 2, continue with Profit Peak</t>
  </si>
  <si>
    <t>#392: 60 - 06/14/21</t>
  </si>
  <si>
    <t>#392: 60 - 06/20/21</t>
  </si>
  <si>
    <t>Continue with Profit Peak to stay off Inventory Age report</t>
  </si>
  <si>
    <t xml:space="preserve"> | #415: 120 - 08/20/21</t>
  </si>
  <si>
    <t>Raised min to $10.18</t>
  </si>
  <si>
    <t>Continue with Profit Peak, enough in storage to get us through</t>
  </si>
  <si>
    <t>PL-IFC-163W06P3-PK2</t>
  </si>
  <si>
    <t>Raised min to $13.8. Lowered target to 1</t>
  </si>
  <si>
    <t>Raised min to $15.18. Removed target</t>
  </si>
  <si>
    <t xml:space="preserve">:  -  :  -  :  -  :  -  :  -  :  -  :  -  #336: 75 - 02/24/21 :  -  :  - :  -  :  -  :  -  :  -  :  -  :  -  :  -  :  -  :  - </t>
  </si>
  <si>
    <t xml:space="preserve"> | #336: 75 - 02/27/21 | #338: 180 - 03/18/21</t>
  </si>
  <si>
    <t xml:space="preserve"> | #336: 75 - 03/03/21 | #338;SW: 180 - 03/26/21</t>
  </si>
  <si>
    <t>Lowered min to $11.99. Increased target to 2</t>
  </si>
  <si>
    <t xml:space="preserve"> | #336: 75 - 02/28/21 | #338;SW: 180 - 03/27/21</t>
  </si>
  <si>
    <t xml:space="preserve"> | #338;SW: 180 - 03/31/21 | #336: 75 - 02/25/21</t>
  </si>
  <si>
    <t xml:space="preserve"> | #338;SW: 180 - 03/31/21</t>
  </si>
  <si>
    <t xml:space="preserve"> | 105: 105 - </t>
  </si>
  <si>
    <t xml:space="preserve"> | #395: 105 - 06/08/21</t>
  </si>
  <si>
    <t xml:space="preserve"> | #395: 105 - 06/10/21</t>
  </si>
  <si>
    <t xml:space="preserve"> | #395: 105 - 06/04/21</t>
  </si>
  <si>
    <t>Goal is to hit target velocity without going below break even. Turned PPC off. Lowered min to $9.95</t>
  </si>
  <si>
    <t xml:space="preserve"> | #395: 105 - 06/09/21</t>
  </si>
  <si>
    <t xml:space="preserve"> | #395: 105 - 06/12/21</t>
  </si>
  <si>
    <t>Lowered min to $9.95. Scheduled at $9.99 for a few days</t>
  </si>
  <si>
    <t>Raised min to $14.24. Lowered target to 1</t>
  </si>
  <si>
    <t>Raised min to $16.44</t>
  </si>
  <si>
    <t>PL-IFC-163W08P3</t>
  </si>
  <si>
    <t>#303;SW: 150 - 01/07/21</t>
  </si>
  <si>
    <t>Lowered min to $10.95. Added target of 2</t>
  </si>
  <si>
    <t>Lowered min to $8.5. Scheduled at $8.99 for a couple days</t>
  </si>
  <si>
    <t xml:space="preserve"> | #336: 120 - 02/27/21 | #338: 150 - 03/18/21</t>
  </si>
  <si>
    <t xml:space="preserve"> | #336: 120 - 03/03/21 | #338;SW: 150 - 03/26/21</t>
  </si>
  <si>
    <t xml:space="preserve"> | #336: 120 - 02/28/21 | #338;SW: 150 - 03/27/21</t>
  </si>
  <si>
    <t xml:space="preserve"> | #338;SW: 150 - 03/31/21 | #336: 120 - 02/25/21</t>
  </si>
  <si>
    <t xml:space="preserve"> | #338;SW: 150 - 03/31/21</t>
  </si>
  <si>
    <t>Raised min to $9.53. Removed target of 3</t>
  </si>
  <si>
    <t xml:space="preserve"> | #410: 210 - 07/02/21</t>
  </si>
  <si>
    <t>Goal is selling out within 90 days, continue with Profit Peak</t>
  </si>
  <si>
    <t>Continue with Profit Peak to sell out within 90 days</t>
  </si>
  <si>
    <t>Raised min to $11.55</t>
  </si>
  <si>
    <t xml:space="preserve"> | #410: 210 - 07/07/21</t>
  </si>
  <si>
    <t>PL-IFC-163W08P3-PK2</t>
  </si>
  <si>
    <t xml:space="preserve">
#309: 60 - 01/27/21</t>
  </si>
  <si>
    <t xml:space="preserve"> #309: 60 - 01/30/21</t>
  </si>
  <si>
    <t>Raised scheduled price to $11.99</t>
  </si>
  <si>
    <t>Raised min to $13.18. Removd target</t>
  </si>
  <si>
    <t>Raised min to $15.04</t>
  </si>
  <si>
    <t xml:space="preserve"> | #360: 304 - 04/10/21</t>
  </si>
  <si>
    <t>Raised min to $16.54</t>
  </si>
  <si>
    <t xml:space="preserve"> | 60: 60 - </t>
  </si>
  <si>
    <t xml:space="preserve"> | #395: 60 - 06/08/21</t>
  </si>
  <si>
    <t xml:space="preserve"> | #395: 60 - 06/10/21 | #410: 150 - 07/02/21</t>
  </si>
  <si>
    <t xml:space="preserve"> | #395: 60 - 06/04/21 | #410: 75 - 07/02/21</t>
  </si>
  <si>
    <t xml:space="preserve"> | #395: 60 - 06/09/21 | #410: 150 - 07/02/21</t>
  </si>
  <si>
    <t xml:space="preserve"> | #395: 60 - 06/12/21 | #410: 75 - 07/02/21</t>
  </si>
  <si>
    <t xml:space="preserve"> | #410: 75 - 07/02/21</t>
  </si>
  <si>
    <t xml:space="preserve"> | #410: 75 - 07/07/21</t>
  </si>
  <si>
    <t>Raised min to $13.95. Removed target</t>
  </si>
  <si>
    <t>PL-IFC-163W10P3</t>
  </si>
  <si>
    <t>#303;SW: 340 - 01/07/21</t>
  </si>
  <si>
    <t>Lowered min to $9.95 and target to 5</t>
  </si>
  <si>
    <t>Raised min to $11.99. Lowered target to 3. Turned PPC on</t>
  </si>
  <si>
    <t xml:space="preserve">:  -  :  -  :  -  :  -  :  -  :  -  :  -  #336: 100 - 02/24/21 :  -  :  - :  -  :  -  :  -  :  -  :  -  :  -  :  -  :  -  :  - </t>
  </si>
  <si>
    <t>Turned PPC off. Lowered min to $9.95</t>
  </si>
  <si>
    <t xml:space="preserve"> | #336: 100 - 02/27/21 | #338: 240 - 03/18/21</t>
  </si>
  <si>
    <t xml:space="preserve"> | #336: 100 - 03/03/21 | #338;SW: 240 - 03/26/21</t>
  </si>
  <si>
    <t xml:space="preserve"> | #336: 100 - 02/28/21 | #338;SW: 240 - 03/27/21 | #361;SW: 100 - 04/10/21</t>
  </si>
  <si>
    <t>Increased target to 3</t>
  </si>
  <si>
    <t xml:space="preserve"> | #338;SW: 240 - 03/31/21 | #360: 316 - 04/10/21 | #336: 100 - 02/25/21</t>
  </si>
  <si>
    <t xml:space="preserve"> | #338;SW: 240 - 03/31/21 | #360: 100 - 04/07/21</t>
  </si>
  <si>
    <t xml:space="preserve"> | #338;SW: 240 - 03/31/21 | #360: 100 - 04/09/21</t>
  </si>
  <si>
    <t>Turned PPC off. Raised min to $10.95. Lowered target to 2</t>
  </si>
  <si>
    <t xml:space="preserve"> | #338;SW: 240 - 03/31/21 | #360: 100 - 04/06/21</t>
  </si>
  <si>
    <t>Lowered min to $9.95 and raised target to 3</t>
  </si>
  <si>
    <t>Raised min to $10.95. Lowered target to 1</t>
  </si>
  <si>
    <t>Lowered min to $9.95. Scheduled at $9.99 a few days</t>
  </si>
  <si>
    <t>Raised target to 2</t>
  </si>
  <si>
    <t>Improving DOH. Raised target to 4. Lowered min to $8.95. Deleted scheduled price. Turned PPC on</t>
  </si>
  <si>
    <t>Improving sell through, raised PPC</t>
  </si>
  <si>
    <t>Lowered min to $7.95. Turned PPC off. Goal is reducing losses while keeping this moving</t>
  </si>
  <si>
    <t>Turned PPC on to keep this off Inventory Age report</t>
  </si>
  <si>
    <t>PL-IFC-163W10P3-PK2</t>
  </si>
  <si>
    <t>Raised PP to $18.45 to $29.99. Lowered target to 3</t>
  </si>
  <si>
    <t>Raised min to $19.87</t>
  </si>
  <si>
    <t xml:space="preserve">:  -  :  -  :  -  :  -  #340;SW;SW: 150 - 02/24/21 :  -  :  -  :  -  :  -  :  - :  -  :  -  :  -  :  -  :  -  :  -  :  -  :  -  :  - </t>
  </si>
  <si>
    <t>Lowered min to $13.95. Increased target to 5</t>
  </si>
  <si>
    <t xml:space="preserve"> | #340;SW: 105 - 02/24/21</t>
  </si>
  <si>
    <t>Lowered PP to $12.95 to $19.99</t>
  </si>
  <si>
    <t xml:space="preserve"> | #340;SW: 105 - 03/24/21</t>
  </si>
  <si>
    <t>Raised min to $15.63. Lowered target to 1</t>
  </si>
  <si>
    <t xml:space="preserve"> | #340;SW: 105 - 03/23/21</t>
  </si>
  <si>
    <t>Lowered PP to $12.95 to $19.99. Increased target to 5</t>
  </si>
  <si>
    <t xml:space="preserve"> | #340;SW: 105 - 03/19/21</t>
  </si>
  <si>
    <t>Raised min $1 to $13.95</t>
  </si>
  <si>
    <t>#340;SW: 105 - 03/19/21</t>
  </si>
  <si>
    <t>sold out. Turned PPC off</t>
  </si>
  <si>
    <t xml:space="preserve"> | 405: 405 - </t>
  </si>
  <si>
    <t xml:space="preserve"> | #395: 405 - 06/08/21</t>
  </si>
  <si>
    <t xml:space="preserve"> | #395: 405 - 06/10/21</t>
  </si>
  <si>
    <t xml:space="preserve"> | #395: 405 - 06/04/21</t>
  </si>
  <si>
    <t>Over a year's worth of inventory incoming at current / predicted velocity. Turned PPC on</t>
  </si>
  <si>
    <t xml:space="preserve"> | #395: 405 - 06/09/21</t>
  </si>
  <si>
    <t xml:space="preserve"> | #395: 405 - 06/12/21</t>
  </si>
  <si>
    <t>405 units incoming. Raised PPC. Lowered min to $11.95</t>
  </si>
  <si>
    <t>Probably losing more than if we just destroyed units. Heavily trimmed PPC, scheduled at $9.99. Consider removing/destroying next week</t>
  </si>
  <si>
    <t>Raised min to $14.88</t>
  </si>
  <si>
    <t>Raised min to $16.56</t>
  </si>
  <si>
    <t>PL-IFC-163W15P3</t>
  </si>
  <si>
    <t>Raised min to $12.56</t>
  </si>
  <si>
    <t>Raised min to $13.81</t>
  </si>
  <si>
    <t xml:space="preserve">:  -  #309;SW: 180 - 01/30/21 :  -  #339: 330 - 02/24/21 :  -  #337;SW: 240 - 03/01/21 :  -  :  -  :  -  :  - :  -  :  -  :  -  :  -  :  -  :  -  :  -  :  -  :  - </t>
  </si>
  <si>
    <t>Lowered min to $11.95 and target to 7</t>
  </si>
  <si>
    <t xml:space="preserve">:  -  #309;SW: 180 - 01/28/21 :  -  #339: 330 - 02/24/21 #340;SW: 150 - 03/01/21 #337;SW: 240 - 02/24/21 :  -  #336: 120 - 02/24/21 :  -  :  - :  -  :  -  :  -  :  -  :  -  :  -  :  -  :  -  :  - </t>
  </si>
  <si>
    <t xml:space="preserve"> | #339: 330 - 02/25/21 | #340;SW: 150 - 03/12/21 | #337;SW: 240 - 03/12/21 | #336: 120 - 02/27/21</t>
  </si>
  <si>
    <t xml:space="preserve"> | #339;SW: 330 - 03/04/21 | #340;SW: 150 - 03/24/21 | #337;SW: 240 - 03/20/21 | #336: 120 - 03/03/21</t>
  </si>
  <si>
    <t xml:space="preserve"> | #339;SW: 330 - 03/04/21 | #340;SW: 150 - 03/23/21 | #337;SW: 240 - 03/14/21 | #336: 120 - 02/28/21 | #361;SW: 180 - 04/10/21</t>
  </si>
  <si>
    <t xml:space="preserve"> | #339;SW: 330 - 03/04/21 | #340;SW: 150 - 03/23/21 | #337;SW: 240 - 03/14/21 | #360: 723 - 04/10/21 | #336: 120 - 02/25/21</t>
  </si>
  <si>
    <t xml:space="preserve"> | #339;SW: 330 - 03/04/21 | #340;SW: 150 - 03/24/21 | #337;SW: 240 - 03/09/21 | #360: 240 - 04/07/21</t>
  </si>
  <si>
    <t xml:space="preserve"> | #340;SW: 150 - 03/19/21 | #337;SW: 240 - 03/09/21 | #360: 240 - 04/09/21</t>
  </si>
  <si>
    <t>Lowered min to $12.99</t>
  </si>
  <si>
    <t xml:space="preserve"> | #340;SW: 150 - 03/19/21 | #360: 240 - 04/09/21</t>
  </si>
  <si>
    <t>Increased target to 12. Lowered min to $11.95</t>
  </si>
  <si>
    <t xml:space="preserve"> | #340;SW: 150 - 03/19/21 | #360: 240 - 04/06/21</t>
  </si>
  <si>
    <t>Increased target to 13. Raised PPC</t>
  </si>
  <si>
    <t>#340;SW: 150 - 03/19/21</t>
  </si>
  <si>
    <t xml:space="preserve"> | #392: 90 - 06/01/21</t>
  </si>
  <si>
    <t>Raised min to $14.5. Lowered target to 10</t>
  </si>
  <si>
    <t xml:space="preserve"> | #392: 90 - 06/10/21</t>
  </si>
  <si>
    <t>Lowered target to 8. Raised min to $13.95</t>
  </si>
  <si>
    <t>#392: 90 - 05/30/21</t>
  </si>
  <si>
    <t>Lowered min to $13.5. Increased target to 10</t>
  </si>
  <si>
    <t>#392: 90 - 06/09/21</t>
  </si>
  <si>
    <t>#392: 90 - 06/09/21 | #406: 810 - 06/25/21</t>
  </si>
  <si>
    <t>Raised PPC bid from .9 to .95 in attempt to raise profit</t>
  </si>
  <si>
    <t>#392: 90 - 06/09/21 | #406: 810 - 07/02/21</t>
  </si>
  <si>
    <t>Reducing DOH, lowered min to $9.95. Scheduled at $9.99 for a couple days. Trimmed PPC bid back</t>
  </si>
  <si>
    <t>#392: 90 - 06/14/21 | #406: 810 - 07/02/21</t>
  </si>
  <si>
    <t>#392: 90 - 06/20/21 | #406: 810 - 07/07/21</t>
  </si>
  <si>
    <t xml:space="preserve"> | #406: 810 - 07/07/21</t>
  </si>
  <si>
    <t>PL-IFC-163W15P3-PK2</t>
  </si>
  <si>
    <t>Lowered min to $16.99</t>
  </si>
  <si>
    <t xml:space="preserve">#308;SW: 195 - 01/23/21 :  -  #333: 5 - 02/17/21 :  -  :  -  :  -  :  -  :  -  :  -  :  - :  -  :  -  :  -  :  -  :  -  :  -  :  -  :  -  :  - </t>
  </si>
  <si>
    <t xml:space="preserve">#308;SW: 195 - 01/23/21 :  -  #333: 5 - 02/20/21 :  -  :  -  :  -  :  -  :  -  :  -  :  - :  -  :  -  :  -  :  -  :  -  :  -  :  -  :  -  :  - </t>
  </si>
  <si>
    <t>#333: 5 - 02/20/21</t>
  </si>
  <si>
    <t>#333: 5 - 02/24/21</t>
  </si>
  <si>
    <t>#333: 5 - 03/21/21 | #361;SW: 100 - 04/10/21</t>
  </si>
  <si>
    <t>#333: 5 - 03/27/21 | #360: 240 - 04/10/21</t>
  </si>
  <si>
    <t>#333: 5 - 04/07/21 | #360: 100 - 04/07/21</t>
  </si>
  <si>
    <t>Raised min to $18.68. Trimmed PPC</t>
  </si>
  <si>
    <t>#333: 5 - 04/07/21 | #360: 100 - 04/09/21</t>
  </si>
  <si>
    <t>Raised min to $18.99</t>
  </si>
  <si>
    <t>Turned PPC off. Raised min to $19.99</t>
  </si>
  <si>
    <t>#333: 5 - 04/07/21 | #360: 100 - 04/06/21</t>
  </si>
  <si>
    <t>#333: 5 - 04/08/21 | #360: 100 - 04/06/21</t>
  </si>
  <si>
    <t>Raised min to $21.98</t>
  </si>
  <si>
    <t xml:space="preserve"> | #392: 200 - 06/01/21 | #393: 200 - 06/01/21</t>
  </si>
  <si>
    <t>Raised min to $22.5</t>
  </si>
  <si>
    <t>Raised min to $24.75</t>
  </si>
  <si>
    <t xml:space="preserve"> | #392: 200 - 06/10/21 | #393: 200 - 06/10/21</t>
  </si>
  <si>
    <t>Lowered min to $23.95. Increased target to 3</t>
  </si>
  <si>
    <t>Lowered min to $18.95. Increased target to 4. Scheduled at $19.99</t>
  </si>
  <si>
    <t>#392: 200 - 05/30/21 | #393: 200 - 05/30/21</t>
  </si>
  <si>
    <t>Improving DOH. Lowered PP range to $16.95 to $19.99</t>
  </si>
  <si>
    <t>#392: 200 - 06/09/21 | #393: 200 - 05/30/21</t>
  </si>
  <si>
    <t>Improving DOH. Lowered min to $12.99</t>
  </si>
  <si>
    <t>#392: 200 - 06/09/21 | #393: 200 - 06/09/21</t>
  </si>
  <si>
    <t>#392: 200 - 06/14/21</t>
  </si>
  <si>
    <t>#392: 200 - 06/20/21</t>
  </si>
  <si>
    <t>Raised min to $17.5. Turned PPC on</t>
  </si>
  <si>
    <t>Trimmed PPC for wasted spend. Lowered min to $16.95</t>
  </si>
  <si>
    <t>PL-IFC-163W25P3</t>
  </si>
  <si>
    <t>Added target of 28</t>
  </si>
  <si>
    <t>Lowered min to $14.95. Increased target to 29. Turned PPC on. Further raised PPC</t>
  </si>
  <si>
    <t xml:space="preserve">:  -  #309;SW: 480 - 01/30/21 :  -  #339: 1200 - 02/24/21 :  -  :  -  :  -  :  -  :  -  :  - :  -  :  -  :  -  :  -  :  -  :  -  :  -  :  -  :  - </t>
  </si>
  <si>
    <t>Raised PPC. Scheduled at $14.99 for a couple days</t>
  </si>
  <si>
    <t xml:space="preserve">:  -  #309;SW: 480 - 01/28/21 :  -  #339: 1200 - 02/24/21 :  -  :  -  :  -  :  -  :  -  :  - :  -  :  -  :  -  :  -  :  -  :  -  :  -  :  -  :  - </t>
  </si>
  <si>
    <t>Raised min to $16.99. Trimmed PPC</t>
  </si>
  <si>
    <t xml:space="preserve"> | #339: 1200 - 02/25/21</t>
  </si>
  <si>
    <t>Raised min to $17.99. Trimmed PPC. Lowered target to 20</t>
  </si>
  <si>
    <t xml:space="preserve"> | #339;SW: 1200 - 03/04/21</t>
  </si>
  <si>
    <t xml:space="preserve"> | #339;SW: 1200 - 03/04/21 | #361;SW: 600 - 04/10/21</t>
  </si>
  <si>
    <t>Lowered min to $14.95. Raised PPC</t>
  </si>
  <si>
    <t xml:space="preserve"> | #339;SW: 1200 - 03/04/21 | #360: 3670 - 04/10/21</t>
  </si>
  <si>
    <t xml:space="preserve"> | #339;SW: 1200 - 03/04/21 | #360: 380 - 04/07/21</t>
  </si>
  <si>
    <t>Raised min to $15.99. Lowered target to 15. Turned off Auto PPC and turned on Sean's Past Converters and Low Bid campaigns</t>
  </si>
  <si>
    <t xml:space="preserve"> | #360: 380 - 04/09/21</t>
  </si>
  <si>
    <t>Turned PPC off. Raised min to $18.2</t>
  </si>
  <si>
    <t xml:space="preserve"> | #360: 380 - 04/06/21</t>
  </si>
  <si>
    <t>Lowered min to $14.95. Raised target to 20. Optimized PPC</t>
  </si>
  <si>
    <t xml:space="preserve"> | #392: 200 - 06/01/21 | #393: 400 - 06/01/21</t>
  </si>
  <si>
    <t>Raised min to $15.5. Optimized PPC</t>
  </si>
  <si>
    <t xml:space="preserve"> | #392: 200 - 06/10/21 | #393: 400 - 06/10/21</t>
  </si>
  <si>
    <t>#392: 200 - 05/30/21 | #393: 400 - 05/30/21</t>
  </si>
  <si>
    <t>Lowered min to $15.5 to improve velocity / profit. Optimized PPC</t>
  </si>
  <si>
    <t>#392: 200 - 06/09/21 | #393: 400 - 05/30/21</t>
  </si>
  <si>
    <t>#392: 200 - 06/09/21 | #393: 400 - 06/09/21</t>
  </si>
  <si>
    <t>Lowered min to $14.95. Turned PPC on</t>
  </si>
  <si>
    <t xml:space="preserve"> | AGL259: 3370 - 10/01/21</t>
  </si>
  <si>
    <t>PL-IFC-163W25P3-PK2</t>
  </si>
  <si>
    <t>#302;SW: 185 - 01/07/21</t>
  </si>
  <si>
    <t>Added target of 3</t>
  </si>
  <si>
    <t xml:space="preserve"> | #339: 240 - 02/25/21 | #338: 30 - 03/18/21</t>
  </si>
  <si>
    <t>Turned PPC off. Lowered min to $18.95. Increased target to 4</t>
  </si>
  <si>
    <t xml:space="preserve"> | #339;SW: 240 - 03/04/21 | #338;SW: 30 - 03/26/21</t>
  </si>
  <si>
    <t xml:space="preserve"> | #339;SW: 240 - 03/04/21 | #338;SW: 30 - 03/27/21 | #361;SW: 180 - 04/10/21</t>
  </si>
  <si>
    <t>Raised min to $19.95. Lowered target to 2. Turned PPC on</t>
  </si>
  <si>
    <t xml:space="preserve"> | #339;SW: 240 - 03/04/21 | #338;SW: 30 - 03/31/21 | #360: 255 - 04/10/21</t>
  </si>
  <si>
    <t>Optimized PPC. Raised min to $20.95</t>
  </si>
  <si>
    <t xml:space="preserve"> | #339;SW: 240 - 03/04/21 | #338;SW: 30 - 03/31/21 | #360: 190 - 04/07/21</t>
  </si>
  <si>
    <t xml:space="preserve"> | #338;SW: 30 - 03/31/21 | #360: 190 - 04/09/21</t>
  </si>
  <si>
    <t xml:space="preserve"> | #338;SW: 30 - 03/31/21 | #360: 190 - 04/06/21</t>
  </si>
  <si>
    <t>Lowered min to $19.95. Raised target to 3. Trimmed PPC</t>
  </si>
  <si>
    <t xml:space="preserve"> | #338;SW: 30 - 03/31/21</t>
  </si>
  <si>
    <t xml:space="preserve"> | #410: 160 - 07/02/21</t>
  </si>
  <si>
    <t>Improving DOH / sell through. Trimmed bids, raised budget</t>
  </si>
  <si>
    <t xml:space="preserve"> | #410: 320 - 07/02/21</t>
  </si>
  <si>
    <t>Trimmed PPC, increased target to 4. Created $2 off coupon</t>
  </si>
  <si>
    <t xml:space="preserve"> | #410: 160 - 07/07/21</t>
  </si>
  <si>
    <t>Raised min to $19.95. Lowered target to 3</t>
  </si>
  <si>
    <t>DOH of Comp Inv</t>
  </si>
  <si>
    <t>7/12 to 7/18</t>
  </si>
  <si>
    <t>**No Inventory In The Works**</t>
  </si>
  <si>
    <t>| 410  - 160 units 07/20| S210711-STAR STAR - 360 units 11/01</t>
  </si>
  <si>
    <t>| AGL259 STAR - 3370 units 11/01</t>
  </si>
  <si>
    <t>| S210711-STAR STAR - 240 units 11/01</t>
  </si>
  <si>
    <t>| 406  - 810 units 07/22</t>
  </si>
  <si>
    <t>No Transit, But 420 At Factory 50-75 days from Earliest Arrival</t>
  </si>
  <si>
    <t>No Transit, But 300 At Factory 50-75 days from Earliest Arrival</t>
  </si>
  <si>
    <t>| 410  - 150 units 07/20</t>
  </si>
  <si>
    <t>| 410  - 210 units 07/20</t>
  </si>
  <si>
    <t>No Transit, But 105 At Factory 50-75 days from Earliest Arrival</t>
  </si>
  <si>
    <t>| AGL273-2  - 120 units 08/18</t>
  </si>
  <si>
    <t>| AGL273-2  - 180 units 08/18</t>
  </si>
  <si>
    <t>| 410  - 180 units 07/20</t>
  </si>
  <si>
    <t>| 410  - 300 units 07/20| 415  - 600 units 08/21</t>
  </si>
  <si>
    <t>| 415  - 200 units 08/21</t>
  </si>
  <si>
    <t>| 415  - 300 units 08/21</t>
  </si>
  <si>
    <t>| 407  - 300 units 07/20| 415  - 510 units 08/21| S210711-STAR STAR - 600 units 11/01</t>
  </si>
  <si>
    <t>No Transit, But 150 At Factory 50-75 days from Earliest Arrival</t>
  </si>
  <si>
    <t>| S210711-STAR STAR - 420 units 11/01</t>
  </si>
  <si>
    <t>| 410  - 990 units 07/20| S210711-STAR STAR - 510 units 11/01</t>
  </si>
  <si>
    <t>| 407  - 300 units 07/20</t>
  </si>
  <si>
    <t>| 407  - 510 units 07/20</t>
  </si>
  <si>
    <t>| 410  - 392 units 07/20</t>
  </si>
  <si>
    <t>| 410  - 300 units 07/20| S210711-STAR STAR - 336 units 11/01</t>
  </si>
  <si>
    <t>No Transit, But 500 At Factory 50-75 days from Earliest Arrival</t>
  </si>
  <si>
    <t>No Transit, But 225 At Factory 50-75 days from Earliest Arrival</t>
  </si>
  <si>
    <t>No Transit, But 190 At Factory 50-75 days from Earliest Arrival</t>
  </si>
  <si>
    <t>No Transit, But 290 At Factory 50-75 days from Earliest Arrival</t>
  </si>
  <si>
    <t>No Transit, But 75 At Factory 50-75 days from Earliest Arrival</t>
  </si>
  <si>
    <t>| 410  - 200 units 07/20| S210711-STAR STAR - 800 units 11/01</t>
  </si>
  <si>
    <t>| 407  - 850 units 07/20</t>
  </si>
  <si>
    <t>No Transit, But 200 At Factory 50-75 days from Earliest Arrival</t>
  </si>
  <si>
    <t>No Transit or Factory Storage, 200 In Production 60-100 days from Earliest Arrival</t>
  </si>
  <si>
    <t>| S210711-STAR STAR - 210 units 11/01</t>
  </si>
  <si>
    <t>| S210711-STAR STAR - 70 units 11/01</t>
  </si>
  <si>
    <t>| S210711-STAR STAR - 60 units 11/01</t>
  </si>
  <si>
    <t>No Transit or Factory Storage, 300 In Production 60-100 days from Earliest Arrival</t>
  </si>
  <si>
    <t>| S210711-STAR STAR - 150 units 11/01</t>
  </si>
  <si>
    <t>| S210711-STAR STAR - 300 units 11/01</t>
  </si>
  <si>
    <t>| S210711-STAR STAR - 175 units 11/01</t>
  </si>
  <si>
    <t>| 410  - 50 units 07/20| S210711-STAR STAR - 100 units 11/01</t>
  </si>
  <si>
    <t>No Transit, But 208 At Factory 50-75 days from Earliest Arrival</t>
  </si>
  <si>
    <t>| S210711-STAR STAR - 800 units 11/01</t>
  </si>
  <si>
    <t>No Transit, But 80 At Factory 50-75 days from Earliest Arrival</t>
  </si>
  <si>
    <t>| S210711-STAR STAR - 400 units 11/01</t>
  </si>
  <si>
    <t>| S210711-STAR STAR - 600 units 11/01</t>
  </si>
  <si>
    <t>No Transit, But 400 At Factory 50-75 days from Earliest Arrival</t>
  </si>
  <si>
    <t>| 410  - 300 units 07/20</t>
  </si>
  <si>
    <t>No Transit, But 936 At Factory 50-75 days from Earliest Arrival</t>
  </si>
  <si>
    <t>No Transit, But 408 At Factory 50-75 days from Earliest Arrival</t>
  </si>
  <si>
    <t>| 410  - 100 units 07/20</t>
  </si>
  <si>
    <t>| S210711-STAR STAR - 140 units 11/01</t>
  </si>
  <si>
    <t>No Transit, But 210 At Factory 50-75 days from Earliest Arrival</t>
  </si>
  <si>
    <t>| 410  - 600 units 07/20| 415  - 150 units 08/21</t>
  </si>
  <si>
    <t>At 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</si>
</sst>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  <numFmt numFmtId="167" formatCode="_([$$-409]* #,##0.00_);_([$$-409]* \(#,##0.00\);_([$$-409]* &quot;-&quot;??_);_(@_)"/>
  </numFmts>
  <fonts count="8" x14ac:knownFonts="1">
    <font>
      <sz val="11"/>
      <color rgb="FF000000"/>
      <name val="Calibri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2"/>
      <color rgb="FF000000"/>
      <name val="Calibri"/>
      <family val="2"/>
    </font>
    <font>
      <sz val="11"/>
      <name val="Calibri"/>
      <family val="2"/>
    </font>
    <font>
      <b/>
      <sz val="11"/>
      <color rgb="FF3F3F3F"/>
      <name val="Calibri"/>
      <family val="2"/>
    </font>
    <font>
      <b/>
      <sz val="11"/>
      <color rgb="FFF2F2F2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thick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2">
    <xf numFmtId="0" fontId="0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4" fontId="5" fillId="2" borderId="9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44" fontId="5" fillId="2" borderId="9" xfId="0" applyNumberFormat="1" applyFont="1" applyFill="1" applyBorder="1" applyAlignment="1">
      <alignment horizontal="center" vertical="center" wrapText="1"/>
    </xf>
    <xf numFmtId="9" fontId="5" fillId="2" borderId="9" xfId="0" applyNumberFormat="1" applyFont="1" applyFill="1" applyBorder="1" applyAlignment="1">
      <alignment horizontal="center" vertical="center" wrapText="1"/>
    </xf>
    <xf numFmtId="9" fontId="5" fillId="2" borderId="9" xfId="0" applyNumberFormat="1" applyFont="1" applyFill="1" applyBorder="1" applyAlignment="1">
      <alignment horizontal="center" vertical="center"/>
    </xf>
    <xf numFmtId="165" fontId="5" fillId="2" borderId="9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 wrapText="1"/>
    </xf>
    <xf numFmtId="2" fontId="5" fillId="2" borderId="9" xfId="0" applyNumberFormat="1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 wrapText="1"/>
    </xf>
    <xf numFmtId="0" fontId="0" fillId="0" borderId="0" xfId="0" applyFont="1"/>
    <xf numFmtId="164" fontId="1" fillId="2" borderId="11" xfId="0" applyNumberFormat="1" applyFont="1" applyFill="1" applyBorder="1" applyAlignment="1">
      <alignment horizontal="center" vertical="center" wrapText="1"/>
    </xf>
    <xf numFmtId="0" fontId="0" fillId="2" borderId="11" xfId="0" applyFont="1" applyFill="1" applyBorder="1" applyAlignment="1">
      <alignment horizontal="center"/>
    </xf>
    <xf numFmtId="44" fontId="0" fillId="2" borderId="11" xfId="0" applyNumberFormat="1" applyFont="1" applyFill="1" applyBorder="1" applyAlignment="1">
      <alignment horizontal="center"/>
    </xf>
    <xf numFmtId="9" fontId="0" fillId="2" borderId="11" xfId="0" applyNumberFormat="1" applyFont="1" applyFill="1" applyBorder="1" applyAlignment="1">
      <alignment horizontal="center"/>
    </xf>
    <xf numFmtId="165" fontId="0" fillId="2" borderId="11" xfId="0" applyNumberFormat="1" applyFont="1" applyFill="1" applyBorder="1" applyAlignment="1">
      <alignment horizontal="center"/>
    </xf>
    <xf numFmtId="2" fontId="0" fillId="2" borderId="11" xfId="0" applyNumberFormat="1" applyFont="1" applyFill="1" applyBorder="1" applyAlignment="1">
      <alignment horizontal="center"/>
    </xf>
    <xf numFmtId="2" fontId="0" fillId="0" borderId="0" xfId="0" applyNumberFormat="1" applyFont="1"/>
    <xf numFmtId="0" fontId="0" fillId="0" borderId="0" xfId="0" applyFont="1" applyAlignment="1">
      <alignment horizontal="right"/>
    </xf>
    <xf numFmtId="14" fontId="0" fillId="0" borderId="0" xfId="0" applyNumberFormat="1" applyFont="1" applyAlignment="1">
      <alignment horizontal="left"/>
    </xf>
    <xf numFmtId="9" fontId="0" fillId="0" borderId="0" xfId="0" applyNumberFormat="1" applyFont="1"/>
    <xf numFmtId="44" fontId="0" fillId="0" borderId="0" xfId="0" applyNumberFormat="1" applyFont="1"/>
    <xf numFmtId="44" fontId="0" fillId="0" borderId="0" xfId="0" applyNumberFormat="1" applyFont="1" applyAlignment="1">
      <alignment horizontal="center"/>
    </xf>
    <xf numFmtId="166" fontId="0" fillId="0" borderId="0" xfId="0" applyNumberFormat="1" applyFont="1"/>
    <xf numFmtId="0" fontId="1" fillId="0" borderId="0" xfId="0" applyFont="1"/>
    <xf numFmtId="0" fontId="1" fillId="2" borderId="11" xfId="0" applyFont="1" applyFill="1" applyBorder="1" applyAlignment="1">
      <alignment horizontal="center"/>
    </xf>
    <xf numFmtId="44" fontId="1" fillId="2" borderId="11" xfId="0" applyNumberFormat="1" applyFont="1" applyFill="1" applyBorder="1"/>
    <xf numFmtId="9" fontId="1" fillId="2" borderId="11" xfId="0" applyNumberFormat="1" applyFont="1" applyFill="1" applyBorder="1" applyAlignment="1">
      <alignment horizontal="center"/>
    </xf>
    <xf numFmtId="44" fontId="1" fillId="2" borderId="11" xfId="0" applyNumberFormat="1" applyFont="1" applyFill="1" applyBorder="1" applyAlignment="1">
      <alignment horizontal="center"/>
    </xf>
    <xf numFmtId="165" fontId="1" fillId="2" borderId="11" xfId="0" applyNumberFormat="1" applyFont="1" applyFill="1" applyBorder="1" applyAlignment="1">
      <alignment horizontal="center"/>
    </xf>
    <xf numFmtId="2" fontId="1" fillId="2" borderId="11" xfId="0" applyNumberFormat="1" applyFont="1" applyFill="1" applyBorder="1" applyAlignment="1">
      <alignment horizontal="center"/>
    </xf>
    <xf numFmtId="2" fontId="1" fillId="0" borderId="0" xfId="0" applyNumberFormat="1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left"/>
    </xf>
    <xf numFmtId="9" fontId="1" fillId="0" borderId="0" xfId="0" applyNumberFormat="1" applyFont="1"/>
    <xf numFmtId="44" fontId="1" fillId="0" borderId="0" xfId="0" applyNumberFormat="1" applyFont="1"/>
    <xf numFmtId="44" fontId="1" fillId="0" borderId="0" xfId="0" applyNumberFormat="1" applyFont="1" applyAlignment="1">
      <alignment horizontal="center"/>
    </xf>
    <xf numFmtId="166" fontId="1" fillId="0" borderId="0" xfId="0" applyNumberFormat="1" applyFont="1"/>
    <xf numFmtId="44" fontId="0" fillId="2" borderId="11" xfId="0" applyNumberFormat="1" applyFont="1" applyFill="1" applyBorder="1"/>
    <xf numFmtId="167" fontId="0" fillId="0" borderId="0" xfId="0" applyNumberFormat="1" applyFont="1"/>
    <xf numFmtId="164" fontId="0" fillId="2" borderId="11" xfId="0" applyNumberFormat="1" applyFont="1" applyFill="1" applyBorder="1" applyAlignment="1">
      <alignment horizontal="center"/>
    </xf>
    <xf numFmtId="0" fontId="0" fillId="2" borderId="11" xfId="0" applyFont="1" applyFill="1" applyBorder="1"/>
    <xf numFmtId="0" fontId="1" fillId="2" borderId="11" xfId="0" applyFont="1" applyFill="1" applyBorder="1"/>
    <xf numFmtId="164" fontId="5" fillId="2" borderId="9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Font="1" applyAlignment="1"/>
    <xf numFmtId="0" fontId="0" fillId="0" borderId="0" xfId="0"/>
    <xf numFmtId="0" fontId="0" fillId="2" borderId="11" xfId="0" applyFill="1" applyBorder="1" applyAlignment="1">
      <alignment horizontal="center"/>
    </xf>
    <xf numFmtId="44" fontId="0" fillId="2" borderId="11" xfId="0" applyNumberFormat="1" applyFill="1" applyBorder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6" fontId="0" fillId="0" borderId="0" xfId="0" applyNumberFormat="1"/>
    <xf numFmtId="44" fontId="0" fillId="0" borderId="0" xfId="0" applyNumberFormat="1"/>
    <xf numFmtId="0" fontId="0" fillId="0" borderId="0" xfId="0" applyFont="1" applyAlignment="1">
      <alignment horizontal="center" vertical="center" wrapText="1"/>
    </xf>
    <xf numFmtId="0" fontId="4" fillId="0" borderId="6" xfId="0" applyFont="1" applyBorder="1"/>
    <xf numFmtId="0" fontId="0" fillId="0" borderId="0" xfId="0" applyFont="1" applyAlignment="1"/>
    <xf numFmtId="44" fontId="0" fillId="0" borderId="0" xfId="0" applyNumberFormat="1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0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2" fontId="1" fillId="0" borderId="0" xfId="0" applyNumberFormat="1" applyFont="1" applyAlignment="1">
      <alignment horizontal="center" vertical="center" wrapText="1"/>
    </xf>
    <xf numFmtId="0" fontId="4" fillId="0" borderId="5" xfId="0" applyFont="1" applyBorder="1"/>
    <xf numFmtId="0" fontId="4" fillId="0" borderId="4" xfId="0" applyFont="1" applyBorder="1"/>
    <xf numFmtId="165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44" fontId="0" fillId="2" borderId="1" xfId="0" applyNumberFormat="1" applyFont="1" applyFill="1" applyBorder="1" applyAlignment="1">
      <alignment horizontal="center" vertical="center"/>
    </xf>
    <xf numFmtId="44" fontId="0" fillId="2" borderId="1" xfId="0" applyNumberFormat="1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left" vertical="center"/>
    </xf>
    <xf numFmtId="0" fontId="4" fillId="0" borderId="8" xfId="0" applyFont="1" applyBorder="1"/>
    <xf numFmtId="0" fontId="0" fillId="0" borderId="0" xfId="0" applyFont="1" applyAlignment="1">
      <alignment horizontal="left"/>
    </xf>
    <xf numFmtId="164" fontId="0" fillId="2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C17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.5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15 Ft Braided Extension Cords - 16/2 Black and White Fabric Extension Cord Set")</f>
        <v>2 Pack of 15 Ft Braided Extension Cords - 16/2 Black and White Fabric Extension Cord Set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Info!B1:BJ5000""),2,FALSE),"""")"),"B07W5WJHXG")</f>
        <v>B07W5WJHXG</v>
      </c>
      <c r="B2" s="3" t="s">
        <v>29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82.5" customHeight="1" x14ac:dyDescent="0.2">
      <c r="A3" s="76" t="s">
        <v>30</v>
      </c>
      <c r="B3" s="77"/>
      <c r="C3" s="4">
        <f>((AE32+AF32)/0.85)*-1</f>
        <v>11.334906470588235</v>
      </c>
      <c r="D3" s="5">
        <f>SUM(D4:D99765)</f>
        <v>120</v>
      </c>
      <c r="E3" s="5"/>
      <c r="F3" s="6">
        <f t="shared" ref="F3:G3" si="0">SUM(F4:F99765)</f>
        <v>1829.5300000000002</v>
      </c>
      <c r="G3" s="6">
        <f t="shared" si="0"/>
        <v>-280.91000000000003</v>
      </c>
      <c r="H3" s="7">
        <f t="shared" ref="H3:H32" si="1">G3/F3*-1</f>
        <v>0.15354216656736977</v>
      </c>
      <c r="I3" s="8">
        <f t="shared" ref="I3:I32" si="2">J3/F3</f>
        <v>7.2154029822601468E-2</v>
      </c>
      <c r="J3" s="6">
        <f>SUM(J4:J99765)</f>
        <v>132.00796218134408</v>
      </c>
      <c r="K3" s="6">
        <f t="shared" ref="K3:K32" si="3">J3/D3</f>
        <v>1.1000663515112008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42</v>
      </c>
      <c r="X3" s="7">
        <f>W3/D3</f>
        <v>0.35</v>
      </c>
      <c r="Y3" s="6"/>
      <c r="Z3" s="5"/>
      <c r="AA3" s="5"/>
      <c r="AB3" s="5"/>
      <c r="AC3" s="5"/>
      <c r="AD3" s="6">
        <f>SUM(AD4:AD99765)</f>
        <v>-7.0733878186558501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Info!B2:BZ7000""),37,FALSE)),"""")*-1"),-4.7346705)</f>
        <v>-4.7346705</v>
      </c>
      <c r="AG3" s="6">
        <f>SUM(AG4:AG99765)</f>
        <v>-6</v>
      </c>
    </row>
    <row r="4" spans="1:33" ht="15.75" customHeight="1" x14ac:dyDescent="0.2">
      <c r="A4" s="14" t="s">
        <v>31</v>
      </c>
      <c r="B4" s="14" t="s">
        <v>32</v>
      </c>
      <c r="C4" s="15">
        <f t="shared" ref="C4:C32" si="4">IFERROR(F4/D4," - ")</f>
        <v>14.637142857142859</v>
      </c>
      <c r="D4" s="16">
        <v>14</v>
      </c>
      <c r="E4" s="16">
        <v>0</v>
      </c>
      <c r="F4" s="17">
        <v>204.92000000000002</v>
      </c>
      <c r="G4" s="17">
        <v>-37.319999999999993</v>
      </c>
      <c r="H4" s="18">
        <f t="shared" si="1"/>
        <v>0.18211985164942412</v>
      </c>
      <c r="I4" s="18">
        <f t="shared" si="2"/>
        <v>-8.2571979308997904E-3</v>
      </c>
      <c r="J4" s="17">
        <f t="shared" ref="J4:J32" si="5">F4*0.85+G4+AF4*D4+D4*AE4+AG4+AD4</f>
        <v>-1.6920649999999853</v>
      </c>
      <c r="K4" s="17">
        <f t="shared" si="3"/>
        <v>-0.12086178571428466</v>
      </c>
      <c r="L4" s="16">
        <v>33</v>
      </c>
      <c r="M4" s="19">
        <f t="shared" ref="M4:M32" si="6">IFERROR(D4/L4,"-")</f>
        <v>0.42424242424242425</v>
      </c>
      <c r="N4" s="16">
        <v>109</v>
      </c>
      <c r="O4" s="20">
        <f t="shared" ref="O4:P4" si="7">D4/7</f>
        <v>2</v>
      </c>
      <c r="P4" s="20">
        <f t="shared" si="7"/>
        <v>0</v>
      </c>
      <c r="Q4" s="16">
        <f t="shared" ref="Q4:Q32" si="8">ROUNDDOWN(N4/(O4+P4),0)</f>
        <v>54</v>
      </c>
      <c r="R4" s="16"/>
      <c r="S4" s="21">
        <v>0.70270270270270196</v>
      </c>
      <c r="T4" s="14">
        <v>0</v>
      </c>
      <c r="U4" s="22" t="s">
        <v>33</v>
      </c>
      <c r="V4" s="23" t="s">
        <v>33</v>
      </c>
      <c r="W4" s="14">
        <v>7</v>
      </c>
      <c r="X4" s="24">
        <f t="shared" ref="X4:X32" si="9">IFERROR(W4/D4,0)</f>
        <v>0.5</v>
      </c>
      <c r="Y4" s="25">
        <f t="shared" ref="Y4:Y32" si="10">IFERROR(G4/(W4+Z4)*-1,0)</f>
        <v>4.1466666666666656</v>
      </c>
      <c r="Z4" s="14">
        <v>2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4.2708333333333334E-2</v>
      </c>
      <c r="AD4" s="25">
        <f t="shared" ref="AD4:AD32" si="12">IFERROR(AB4*AC4*D4*2,0)</f>
        <v>-0.825125</v>
      </c>
      <c r="AE4" s="25">
        <v>-4.9000000000000004</v>
      </c>
      <c r="AF4" s="25">
        <v>-4.5092100000000004</v>
      </c>
      <c r="AG4" s="25">
        <v>-6</v>
      </c>
    </row>
    <row r="5" spans="1:33" ht="15.75" customHeight="1" x14ac:dyDescent="0.2">
      <c r="A5" s="28" t="s">
        <v>35</v>
      </c>
      <c r="B5" s="28" t="s">
        <v>36</v>
      </c>
      <c r="C5" s="15">
        <f t="shared" si="4"/>
        <v>15.293846153846156</v>
      </c>
      <c r="D5" s="29">
        <v>13</v>
      </c>
      <c r="E5" s="29">
        <v>0</v>
      </c>
      <c r="F5" s="30">
        <v>198.82000000000002</v>
      </c>
      <c r="G5" s="30">
        <v>-38.150000000000006</v>
      </c>
      <c r="H5" s="31">
        <f t="shared" si="1"/>
        <v>0.19188210441605474</v>
      </c>
      <c r="I5" s="31">
        <f t="shared" si="2"/>
        <v>3.903125782790539E-2</v>
      </c>
      <c r="J5" s="32">
        <f t="shared" si="5"/>
        <v>7.7601946813441502</v>
      </c>
      <c r="K5" s="32">
        <f t="shared" si="3"/>
        <v>0.59693805241108844</v>
      </c>
      <c r="L5" s="29">
        <v>36</v>
      </c>
      <c r="M5" s="33">
        <f t="shared" si="6"/>
        <v>0.3611111111111111</v>
      </c>
      <c r="N5" s="29">
        <v>94</v>
      </c>
      <c r="O5" s="34">
        <f t="shared" ref="O5:P5" si="13">D5/7</f>
        <v>1.8571428571428572</v>
      </c>
      <c r="P5" s="34">
        <f t="shared" si="13"/>
        <v>0</v>
      </c>
      <c r="Q5" s="29">
        <f t="shared" si="8"/>
        <v>50</v>
      </c>
      <c r="R5" s="29"/>
      <c r="S5" s="35">
        <v>0.80515297906602201</v>
      </c>
      <c r="T5" s="28">
        <v>0</v>
      </c>
      <c r="U5" s="36" t="s">
        <v>33</v>
      </c>
      <c r="V5" s="37" t="s">
        <v>33</v>
      </c>
      <c r="W5" s="28">
        <v>7</v>
      </c>
      <c r="X5" s="38">
        <f t="shared" si="9"/>
        <v>0.53846153846153844</v>
      </c>
      <c r="Y5" s="39">
        <f t="shared" si="10"/>
        <v>4.7687500000000007</v>
      </c>
      <c r="Z5" s="28">
        <v>1</v>
      </c>
      <c r="AA5" s="28" t="s">
        <v>34</v>
      </c>
      <c r="AB5" s="40">
        <f t="shared" si="11"/>
        <v>-0.69</v>
      </c>
      <c r="AC5" s="41">
        <v>4.2757821552723056E-2</v>
      </c>
      <c r="AD5" s="39">
        <f t="shared" si="12"/>
        <v>-0.76707531865585155</v>
      </c>
      <c r="AE5" s="39">
        <v>-4.9000000000000004</v>
      </c>
      <c r="AF5" s="39">
        <v>-4.5092100000000004</v>
      </c>
      <c r="AG5" s="39">
        <v>0</v>
      </c>
    </row>
    <row r="6" spans="1:33" ht="15.75" customHeight="1" x14ac:dyDescent="0.2">
      <c r="A6" s="28" t="s">
        <v>37</v>
      </c>
      <c r="B6" s="28" t="s">
        <v>38</v>
      </c>
      <c r="C6" s="15">
        <f t="shared" si="4"/>
        <v>15.89</v>
      </c>
      <c r="D6" s="29">
        <v>8</v>
      </c>
      <c r="E6" s="29">
        <v>0</v>
      </c>
      <c r="F6" s="30">
        <v>127.12</v>
      </c>
      <c r="G6" s="30">
        <v>-35.42</v>
      </c>
      <c r="H6" s="31">
        <f t="shared" si="1"/>
        <v>0.27863436123348018</v>
      </c>
      <c r="I6" s="31">
        <f t="shared" si="2"/>
        <v>-2.4490088105726879E-2</v>
      </c>
      <c r="J6" s="32">
        <f t="shared" si="5"/>
        <v>-3.1131800000000007</v>
      </c>
      <c r="K6" s="32">
        <f t="shared" si="3"/>
        <v>-0.38914750000000009</v>
      </c>
      <c r="L6" s="29">
        <v>31</v>
      </c>
      <c r="M6" s="33">
        <f t="shared" si="6"/>
        <v>0.25806451612903225</v>
      </c>
      <c r="N6" s="29">
        <v>87</v>
      </c>
      <c r="O6" s="34">
        <f t="shared" ref="O6:P6" si="14">D6/7</f>
        <v>1.1428571428571428</v>
      </c>
      <c r="P6" s="34">
        <f t="shared" si="14"/>
        <v>0</v>
      </c>
      <c r="Q6" s="29">
        <f t="shared" si="8"/>
        <v>76</v>
      </c>
      <c r="R6" s="29"/>
      <c r="S6" s="35">
        <v>0.84317032040472095</v>
      </c>
      <c r="T6" s="28" t="s">
        <v>33</v>
      </c>
      <c r="U6" s="36" t="s">
        <v>33</v>
      </c>
      <c r="V6" s="37" t="s">
        <v>33</v>
      </c>
      <c r="W6" s="28">
        <v>5</v>
      </c>
      <c r="X6" s="38">
        <f t="shared" si="9"/>
        <v>0.625</v>
      </c>
      <c r="Y6" s="39">
        <f t="shared" si="10"/>
        <v>5.0600000000000005</v>
      </c>
      <c r="Z6" s="28">
        <v>2</v>
      </c>
      <c r="AA6" s="28" t="s">
        <v>34</v>
      </c>
      <c r="AB6" s="40">
        <f t="shared" si="11"/>
        <v>-0.69</v>
      </c>
      <c r="AC6" s="41">
        <v>4.2708333333333334E-2</v>
      </c>
      <c r="AD6" s="39">
        <f t="shared" si="12"/>
        <v>-0.47149999999999997</v>
      </c>
      <c r="AE6" s="39">
        <v>-4.9000000000000004</v>
      </c>
      <c r="AF6" s="39">
        <v>-4.5092100000000004</v>
      </c>
      <c r="AG6" s="39">
        <v>0</v>
      </c>
    </row>
    <row r="7" spans="1:33" ht="15.75" customHeight="1" x14ac:dyDescent="0.2">
      <c r="A7" s="28" t="s">
        <v>39</v>
      </c>
      <c r="B7" s="28" t="s">
        <v>40</v>
      </c>
      <c r="C7" s="15">
        <f t="shared" si="4"/>
        <v>15.99</v>
      </c>
      <c r="D7" s="29">
        <v>6</v>
      </c>
      <c r="E7" s="29">
        <v>0</v>
      </c>
      <c r="F7" s="30">
        <v>95.94</v>
      </c>
      <c r="G7" s="30">
        <v>-30.74</v>
      </c>
      <c r="H7" s="31">
        <f t="shared" si="1"/>
        <v>0.32040858870127165</v>
      </c>
      <c r="I7" s="31">
        <f t="shared" si="2"/>
        <v>-6.2537888263498112E-2</v>
      </c>
      <c r="J7" s="32">
        <f t="shared" si="5"/>
        <v>-5.9998850000000088</v>
      </c>
      <c r="K7" s="32">
        <f t="shared" si="3"/>
        <v>-0.99998083333333476</v>
      </c>
      <c r="L7" s="29">
        <v>33</v>
      </c>
      <c r="M7" s="33">
        <f t="shared" si="6"/>
        <v>0.18181818181818182</v>
      </c>
      <c r="N7" s="29">
        <v>81</v>
      </c>
      <c r="O7" s="34">
        <f t="shared" ref="O7:P7" si="15">D7/7</f>
        <v>0.8571428571428571</v>
      </c>
      <c r="P7" s="34">
        <f t="shared" si="15"/>
        <v>0</v>
      </c>
      <c r="Q7" s="29">
        <f t="shared" si="8"/>
        <v>94</v>
      </c>
      <c r="R7" s="29"/>
      <c r="S7" s="35">
        <v>0.88099467140319698</v>
      </c>
      <c r="T7" s="28" t="s">
        <v>33</v>
      </c>
      <c r="U7" s="36" t="s">
        <v>33</v>
      </c>
      <c r="V7" s="37" t="s">
        <v>33</v>
      </c>
      <c r="W7" s="28">
        <v>5</v>
      </c>
      <c r="X7" s="38">
        <f t="shared" si="9"/>
        <v>0.83333333333333337</v>
      </c>
      <c r="Y7" s="39">
        <f t="shared" si="10"/>
        <v>3.0739999999999998</v>
      </c>
      <c r="Z7" s="28">
        <v>5</v>
      </c>
      <c r="AA7" s="28" t="s">
        <v>34</v>
      </c>
      <c r="AB7" s="40">
        <f t="shared" si="11"/>
        <v>-0.69</v>
      </c>
      <c r="AC7" s="41">
        <v>4.2708333333333334E-2</v>
      </c>
      <c r="AD7" s="39">
        <f t="shared" si="12"/>
        <v>-0.35362499999999997</v>
      </c>
      <c r="AE7" s="39">
        <v>-4.9000000000000004</v>
      </c>
      <c r="AF7" s="39">
        <v>-4.5092100000000004</v>
      </c>
      <c r="AG7" s="39">
        <v>0</v>
      </c>
    </row>
    <row r="8" spans="1:33" ht="15.75" customHeight="1" x14ac:dyDescent="0.2">
      <c r="A8" s="28" t="s">
        <v>41</v>
      </c>
      <c r="B8" s="28" t="s">
        <v>42</v>
      </c>
      <c r="C8" s="15">
        <f t="shared" si="4"/>
        <v>17.589999999999996</v>
      </c>
      <c r="D8" s="29">
        <v>5</v>
      </c>
      <c r="E8" s="29">
        <v>0</v>
      </c>
      <c r="F8" s="30">
        <v>87.949999999999989</v>
      </c>
      <c r="G8" s="30">
        <v>-32.42</v>
      </c>
      <c r="H8" s="31">
        <f t="shared" si="1"/>
        <v>0.36861853325753274</v>
      </c>
      <c r="I8" s="31">
        <f t="shared" si="2"/>
        <v>-5.6932205798749365E-2</v>
      </c>
      <c r="J8" s="32">
        <f t="shared" si="5"/>
        <v>-5.0071875000000059</v>
      </c>
      <c r="K8" s="32">
        <f t="shared" si="3"/>
        <v>-1.0014375000000011</v>
      </c>
      <c r="L8" s="29">
        <v>31</v>
      </c>
      <c r="M8" s="33">
        <f t="shared" si="6"/>
        <v>0.16129032258064516</v>
      </c>
      <c r="N8" s="29">
        <v>76</v>
      </c>
      <c r="O8" s="34">
        <f t="shared" ref="O8:P8" si="16">D8/7</f>
        <v>0.7142857142857143</v>
      </c>
      <c r="P8" s="34">
        <f t="shared" si="16"/>
        <v>0</v>
      </c>
      <c r="Q8" s="29">
        <f t="shared" si="8"/>
        <v>106</v>
      </c>
      <c r="R8" s="29"/>
      <c r="S8" s="35">
        <v>0.92952380952380897</v>
      </c>
      <c r="T8" s="28">
        <v>0</v>
      </c>
      <c r="U8" s="36" t="s">
        <v>33</v>
      </c>
      <c r="V8" s="37" t="s">
        <v>33</v>
      </c>
      <c r="W8" s="28">
        <v>5</v>
      </c>
      <c r="X8" s="38">
        <f t="shared" si="9"/>
        <v>1</v>
      </c>
      <c r="Y8" s="39">
        <f t="shared" si="10"/>
        <v>2.493846153846154</v>
      </c>
      <c r="Z8" s="28">
        <v>8</v>
      </c>
      <c r="AA8" s="28" t="s">
        <v>34</v>
      </c>
      <c r="AB8" s="40">
        <f t="shared" si="11"/>
        <v>-0.69</v>
      </c>
      <c r="AC8" s="41">
        <v>4.2708333333333334E-2</v>
      </c>
      <c r="AD8" s="39">
        <f t="shared" si="12"/>
        <v>-0.29468749999999999</v>
      </c>
      <c r="AE8" s="39">
        <v>-4.9000000000000004</v>
      </c>
      <c r="AF8" s="39">
        <v>-4.51</v>
      </c>
      <c r="AG8" s="39">
        <v>0</v>
      </c>
    </row>
    <row r="9" spans="1:33" ht="15.75" customHeight="1" x14ac:dyDescent="0.2">
      <c r="A9" s="28" t="s">
        <v>43</v>
      </c>
      <c r="B9" s="28" t="s">
        <v>44</v>
      </c>
      <c r="C9" s="15">
        <f t="shared" si="4"/>
        <v>17.358750000000001</v>
      </c>
      <c r="D9" s="29">
        <v>8</v>
      </c>
      <c r="E9" s="29">
        <v>2</v>
      </c>
      <c r="F9" s="30">
        <v>138.87</v>
      </c>
      <c r="G9" s="30">
        <v>-35.559999999999995</v>
      </c>
      <c r="H9" s="31">
        <f t="shared" si="1"/>
        <v>0.25606682508821194</v>
      </c>
      <c r="I9" s="31">
        <f t="shared" si="2"/>
        <v>4.8493699143083428E-2</v>
      </c>
      <c r="J9" s="32">
        <f t="shared" si="5"/>
        <v>6.7343199999999959</v>
      </c>
      <c r="K9" s="32">
        <f t="shared" si="3"/>
        <v>0.84178999999999948</v>
      </c>
      <c r="L9" s="29">
        <v>41</v>
      </c>
      <c r="M9" s="33">
        <f t="shared" si="6"/>
        <v>0.1951219512195122</v>
      </c>
      <c r="N9" s="29">
        <v>66</v>
      </c>
      <c r="O9" s="34">
        <f t="shared" ref="O9:P9" si="17">D9/7</f>
        <v>1.1428571428571428</v>
      </c>
      <c r="P9" s="34">
        <f t="shared" si="17"/>
        <v>0.2857142857142857</v>
      </c>
      <c r="Q9" s="29">
        <f t="shared" si="8"/>
        <v>46</v>
      </c>
      <c r="R9" s="29"/>
      <c r="S9" s="35">
        <v>0.97925311203319498</v>
      </c>
      <c r="T9" s="28">
        <v>0</v>
      </c>
      <c r="U9" s="36" t="s">
        <v>33</v>
      </c>
      <c r="V9" s="37" t="s">
        <v>33</v>
      </c>
      <c r="W9" s="28">
        <v>4</v>
      </c>
      <c r="X9" s="38">
        <f t="shared" si="9"/>
        <v>0.5</v>
      </c>
      <c r="Y9" s="39">
        <f t="shared" si="10"/>
        <v>4.4449999999999994</v>
      </c>
      <c r="Z9" s="28">
        <v>4</v>
      </c>
      <c r="AA9" s="28" t="s">
        <v>34</v>
      </c>
      <c r="AB9" s="40">
        <f t="shared" si="11"/>
        <v>-0.69</v>
      </c>
      <c r="AC9" s="41">
        <v>4.2708333333333334E-2</v>
      </c>
      <c r="AD9" s="39">
        <f t="shared" si="12"/>
        <v>-0.47149999999999997</v>
      </c>
      <c r="AE9" s="39">
        <v>-4.9000000000000004</v>
      </c>
      <c r="AF9" s="39">
        <v>-4.5092100000000004</v>
      </c>
      <c r="AG9" s="39">
        <v>0</v>
      </c>
    </row>
    <row r="10" spans="1:33" ht="15.75" customHeight="1" x14ac:dyDescent="0.2">
      <c r="A10" s="28" t="s">
        <v>45</v>
      </c>
      <c r="B10" s="28" t="s">
        <v>46</v>
      </c>
      <c r="C10" s="15">
        <f t="shared" si="4"/>
        <v>15.59</v>
      </c>
      <c r="D10" s="29">
        <v>9</v>
      </c>
      <c r="E10" s="29">
        <v>0</v>
      </c>
      <c r="F10" s="30">
        <v>140.31</v>
      </c>
      <c r="G10" s="30">
        <v>-35.520000000000003</v>
      </c>
      <c r="H10" s="31">
        <f t="shared" si="1"/>
        <v>0.25315373102416078</v>
      </c>
      <c r="I10" s="31">
        <f t="shared" si="2"/>
        <v>-1.0475571947829981E-2</v>
      </c>
      <c r="J10" s="32">
        <f t="shared" si="5"/>
        <v>-1.4698275000000245</v>
      </c>
      <c r="K10" s="32">
        <f t="shared" si="3"/>
        <v>-0.1633141666666694</v>
      </c>
      <c r="L10" s="29">
        <v>40</v>
      </c>
      <c r="M10" s="33">
        <f t="shared" si="6"/>
        <v>0.22500000000000001</v>
      </c>
      <c r="N10" s="29">
        <v>57</v>
      </c>
      <c r="O10" s="34">
        <f t="shared" ref="O10:P10" si="18">D10/7</f>
        <v>1.2857142857142858</v>
      </c>
      <c r="P10" s="34">
        <f t="shared" si="18"/>
        <v>0</v>
      </c>
      <c r="Q10" s="29">
        <f t="shared" si="8"/>
        <v>44</v>
      </c>
      <c r="R10" s="29"/>
      <c r="S10" s="35">
        <v>1.02031602708803</v>
      </c>
      <c r="T10" s="28">
        <v>0</v>
      </c>
      <c r="U10" s="36" t="s">
        <v>33</v>
      </c>
      <c r="V10" s="37" t="s">
        <v>33</v>
      </c>
      <c r="W10" s="28">
        <v>5</v>
      </c>
      <c r="X10" s="38">
        <f t="shared" si="9"/>
        <v>0.55555555555555558</v>
      </c>
      <c r="Y10" s="39">
        <f t="shared" si="10"/>
        <v>4.4400000000000004</v>
      </c>
      <c r="Z10" s="28">
        <v>3</v>
      </c>
      <c r="AA10" s="28" t="s">
        <v>34</v>
      </c>
      <c r="AB10" s="40">
        <f t="shared" si="11"/>
        <v>-0.69</v>
      </c>
      <c r="AC10" s="41">
        <v>4.2708333333333334E-2</v>
      </c>
      <c r="AD10" s="39">
        <f t="shared" si="12"/>
        <v>-0.53043750000000001</v>
      </c>
      <c r="AE10" s="39">
        <v>-4.9000000000000004</v>
      </c>
      <c r="AF10" s="39">
        <v>-4.5092100000000004</v>
      </c>
      <c r="AG10" s="39">
        <v>0</v>
      </c>
    </row>
    <row r="11" spans="1:33" ht="15.75" customHeight="1" x14ac:dyDescent="0.2">
      <c r="A11" s="28" t="s">
        <v>47</v>
      </c>
      <c r="B11" s="28" t="s">
        <v>48</v>
      </c>
      <c r="C11" s="15">
        <f t="shared" si="4"/>
        <v>15.59</v>
      </c>
      <c r="D11" s="29">
        <v>4</v>
      </c>
      <c r="E11" s="29">
        <v>0</v>
      </c>
      <c r="F11" s="30">
        <v>62.36</v>
      </c>
      <c r="G11" s="30">
        <v>-33.83</v>
      </c>
      <c r="H11" s="31">
        <f t="shared" si="1"/>
        <v>0.54249518922386142</v>
      </c>
      <c r="I11" s="31">
        <f t="shared" si="2"/>
        <v>-0.29981703014753047</v>
      </c>
      <c r="J11" s="32">
        <f t="shared" si="5"/>
        <v>-18.69659</v>
      </c>
      <c r="K11" s="32">
        <f t="shared" si="3"/>
        <v>-4.6741475000000001</v>
      </c>
      <c r="L11" s="29">
        <v>28</v>
      </c>
      <c r="M11" s="33">
        <f t="shared" si="6"/>
        <v>0.14285714285714285</v>
      </c>
      <c r="N11" s="29">
        <v>54</v>
      </c>
      <c r="O11" s="34">
        <f t="shared" ref="O11:P11" si="19">D11/7</f>
        <v>0.5714285714285714</v>
      </c>
      <c r="P11" s="34">
        <f t="shared" si="19"/>
        <v>0</v>
      </c>
      <c r="Q11" s="29">
        <f t="shared" si="8"/>
        <v>94</v>
      </c>
      <c r="R11" s="29"/>
      <c r="S11" s="35">
        <v>1.01193317422434</v>
      </c>
      <c r="T11" s="28">
        <v>0</v>
      </c>
      <c r="U11" s="36" t="s">
        <v>33</v>
      </c>
      <c r="V11" s="37" t="s">
        <v>33</v>
      </c>
      <c r="W11" s="28">
        <v>3</v>
      </c>
      <c r="X11" s="38">
        <f t="shared" si="9"/>
        <v>0.75</v>
      </c>
      <c r="Y11" s="39">
        <f t="shared" si="10"/>
        <v>6.766</v>
      </c>
      <c r="Z11" s="28">
        <v>2</v>
      </c>
      <c r="AA11" s="28" t="s">
        <v>34</v>
      </c>
      <c r="AB11" s="40">
        <f t="shared" si="11"/>
        <v>-0.69</v>
      </c>
      <c r="AC11" s="41">
        <v>4.2708333333333334E-2</v>
      </c>
      <c r="AD11" s="39">
        <f t="shared" si="12"/>
        <v>-0.23574999999999999</v>
      </c>
      <c r="AE11" s="39">
        <v>-4.9000000000000004</v>
      </c>
      <c r="AF11" s="39">
        <v>-4.5092100000000004</v>
      </c>
      <c r="AG11" s="39">
        <v>0</v>
      </c>
    </row>
    <row r="12" spans="1:33" ht="15.75" customHeight="1" x14ac:dyDescent="0.2">
      <c r="A12" s="28" t="s">
        <v>49</v>
      </c>
      <c r="B12" s="28" t="s">
        <v>50</v>
      </c>
      <c r="C12" s="15">
        <f t="shared" si="4"/>
        <v>15.590000000000002</v>
      </c>
      <c r="D12" s="29">
        <v>6</v>
      </c>
      <c r="E12" s="29">
        <v>0</v>
      </c>
      <c r="F12" s="30">
        <v>93.54</v>
      </c>
      <c r="G12" s="30">
        <v>-1.79</v>
      </c>
      <c r="H12" s="31">
        <f t="shared" si="1"/>
        <v>1.9136198417789182E-2</v>
      </c>
      <c r="I12" s="31">
        <f t="shared" si="2"/>
        <v>0.22354196065854165</v>
      </c>
      <c r="J12" s="32">
        <f t="shared" si="5"/>
        <v>20.910114999999987</v>
      </c>
      <c r="K12" s="32">
        <f t="shared" si="3"/>
        <v>3.4850191666666643</v>
      </c>
      <c r="L12" s="29">
        <v>25</v>
      </c>
      <c r="M12" s="33">
        <f t="shared" si="6"/>
        <v>0.24</v>
      </c>
      <c r="N12" s="29">
        <v>46</v>
      </c>
      <c r="O12" s="34">
        <f t="shared" ref="O12:P12" si="20">D12/7</f>
        <v>0.8571428571428571</v>
      </c>
      <c r="P12" s="34">
        <f t="shared" si="20"/>
        <v>0</v>
      </c>
      <c r="Q12" s="29">
        <f t="shared" si="8"/>
        <v>53</v>
      </c>
      <c r="R12" s="29"/>
      <c r="S12" s="35">
        <v>0.99224806201550297</v>
      </c>
      <c r="T12" s="28">
        <v>0</v>
      </c>
      <c r="U12" s="36" t="s">
        <v>33</v>
      </c>
      <c r="V12" s="37" t="s">
        <v>33</v>
      </c>
      <c r="W12" s="28">
        <v>1</v>
      </c>
      <c r="X12" s="38">
        <f t="shared" si="9"/>
        <v>0.16666666666666666</v>
      </c>
      <c r="Y12" s="39">
        <f t="shared" si="10"/>
        <v>1.79</v>
      </c>
      <c r="Z12" s="28">
        <v>0</v>
      </c>
      <c r="AA12" s="28" t="s">
        <v>34</v>
      </c>
      <c r="AB12" s="40">
        <f t="shared" si="11"/>
        <v>-0.69</v>
      </c>
      <c r="AC12" s="41">
        <v>4.2708333333333334E-2</v>
      </c>
      <c r="AD12" s="39">
        <f t="shared" si="12"/>
        <v>-0.35362499999999997</v>
      </c>
      <c r="AE12" s="39">
        <v>-4.9000000000000004</v>
      </c>
      <c r="AF12" s="39">
        <v>-4.5092100000000004</v>
      </c>
      <c r="AG12" s="39">
        <v>0</v>
      </c>
    </row>
    <row r="13" spans="1:33" ht="15.75" customHeight="1" x14ac:dyDescent="0.2">
      <c r="A13" s="28" t="s">
        <v>51</v>
      </c>
      <c r="B13" s="28" t="s">
        <v>52</v>
      </c>
      <c r="C13" s="15">
        <f t="shared" si="4"/>
        <v>15.392000000000001</v>
      </c>
      <c r="D13" s="29">
        <v>5</v>
      </c>
      <c r="E13" s="29">
        <v>0</v>
      </c>
      <c r="F13" s="32">
        <v>76.960000000000008</v>
      </c>
      <c r="G13" s="30">
        <v>0</v>
      </c>
      <c r="H13" s="31">
        <f t="shared" si="1"/>
        <v>0</v>
      </c>
      <c r="I13" s="31">
        <f t="shared" si="2"/>
        <v>0.23486567697505209</v>
      </c>
      <c r="J13" s="32">
        <f t="shared" si="5"/>
        <v>18.075262500000012</v>
      </c>
      <c r="K13" s="32">
        <f t="shared" si="3"/>
        <v>3.6150525000000022</v>
      </c>
      <c r="L13" s="29">
        <v>16</v>
      </c>
      <c r="M13" s="33">
        <f t="shared" si="6"/>
        <v>0.3125</v>
      </c>
      <c r="N13" s="29">
        <v>40</v>
      </c>
      <c r="O13" s="34">
        <f t="shared" ref="O13:P13" si="21">D13/7</f>
        <v>0.7142857142857143</v>
      </c>
      <c r="P13" s="34">
        <f t="shared" si="21"/>
        <v>0</v>
      </c>
      <c r="Q13" s="29">
        <f t="shared" si="8"/>
        <v>56</v>
      </c>
      <c r="R13" s="29"/>
      <c r="S13" s="35">
        <v>1.01587301587301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4.2708333333333334E-2</v>
      </c>
      <c r="AD13" s="39">
        <f t="shared" si="12"/>
        <v>-0.29468749999999999</v>
      </c>
      <c r="AE13" s="39">
        <v>-4.9000000000000004</v>
      </c>
      <c r="AF13" s="39">
        <v>-4.5092100000000004</v>
      </c>
      <c r="AG13" s="39">
        <v>0</v>
      </c>
    </row>
    <row r="14" spans="1:33" ht="15.75" customHeight="1" x14ac:dyDescent="0.2">
      <c r="A14" s="28" t="s">
        <v>53</v>
      </c>
      <c r="B14" s="28" t="s">
        <v>46</v>
      </c>
      <c r="C14" s="15">
        <f t="shared" si="4"/>
        <v>14.296666666666667</v>
      </c>
      <c r="D14" s="29">
        <v>3</v>
      </c>
      <c r="E14" s="29">
        <v>0</v>
      </c>
      <c r="F14" s="32">
        <v>42.89</v>
      </c>
      <c r="G14" s="30">
        <v>-0.08</v>
      </c>
      <c r="H14" s="31">
        <f t="shared" si="1"/>
        <v>1.8652366519002097E-3</v>
      </c>
      <c r="I14" s="31">
        <f t="shared" si="2"/>
        <v>0.18587217300069939</v>
      </c>
      <c r="J14" s="32">
        <f t="shared" si="5"/>
        <v>7.9720574999999974</v>
      </c>
      <c r="K14" s="32">
        <f t="shared" si="3"/>
        <v>2.6573524999999991</v>
      </c>
      <c r="L14" s="29">
        <v>20</v>
      </c>
      <c r="M14" s="33">
        <f t="shared" si="6"/>
        <v>0.15</v>
      </c>
      <c r="N14" s="29">
        <v>37</v>
      </c>
      <c r="O14" s="34">
        <f t="shared" ref="O14:P14" si="22">D14/7</f>
        <v>0.42857142857142855</v>
      </c>
      <c r="P14" s="34">
        <f t="shared" si="22"/>
        <v>0</v>
      </c>
      <c r="Q14" s="29">
        <f t="shared" si="8"/>
        <v>86</v>
      </c>
      <c r="R14" s="29"/>
      <c r="S14" s="35">
        <v>1.1358024691358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4.2708333333333334E-2</v>
      </c>
      <c r="AD14" s="39">
        <f t="shared" si="12"/>
        <v>-0.17681249999999998</v>
      </c>
      <c r="AE14" s="39">
        <v>-4.9000000000000004</v>
      </c>
      <c r="AF14" s="39">
        <v>-4.5092100000000004</v>
      </c>
      <c r="AG14" s="39">
        <v>0</v>
      </c>
    </row>
    <row r="15" spans="1:33" ht="15.75" customHeight="1" x14ac:dyDescent="0.2">
      <c r="A15" s="28" t="s">
        <v>54</v>
      </c>
      <c r="B15" s="28" t="s">
        <v>55</v>
      </c>
      <c r="C15" s="15">
        <f t="shared" si="4"/>
        <v>13.590000000000002</v>
      </c>
      <c r="D15" s="29">
        <v>7</v>
      </c>
      <c r="E15" s="29">
        <v>0</v>
      </c>
      <c r="F15" s="32">
        <v>95.13000000000001</v>
      </c>
      <c r="G15" s="30">
        <v>0</v>
      </c>
      <c r="H15" s="31">
        <f t="shared" si="1"/>
        <v>0</v>
      </c>
      <c r="I15" s="31">
        <f t="shared" si="2"/>
        <v>0.15330040470934506</v>
      </c>
      <c r="J15" s="32">
        <f t="shared" si="5"/>
        <v>14.583467499999998</v>
      </c>
      <c r="K15" s="32">
        <f t="shared" si="3"/>
        <v>2.0833524999999997</v>
      </c>
      <c r="L15" s="29">
        <v>29</v>
      </c>
      <c r="M15" s="33">
        <f t="shared" si="6"/>
        <v>0.2413793103448276</v>
      </c>
      <c r="N15" s="29">
        <v>30</v>
      </c>
      <c r="O15" s="34">
        <f t="shared" ref="O15:P15" si="23">D15/7</f>
        <v>1</v>
      </c>
      <c r="P15" s="34">
        <f t="shared" si="23"/>
        <v>0</v>
      </c>
      <c r="Q15" s="29">
        <f t="shared" si="8"/>
        <v>30</v>
      </c>
      <c r="R15" s="29"/>
      <c r="S15" s="35">
        <v>1.2173913043478199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4.2708333333333334E-2</v>
      </c>
      <c r="AD15" s="39">
        <f t="shared" si="12"/>
        <v>-0.4125625</v>
      </c>
      <c r="AE15" s="39">
        <v>-4.9000000000000004</v>
      </c>
      <c r="AF15" s="39">
        <v>-4.5092100000000004</v>
      </c>
      <c r="AG15" s="39">
        <v>0</v>
      </c>
    </row>
    <row r="16" spans="1:33" ht="15.75" customHeight="1" x14ac:dyDescent="0.2">
      <c r="A16" s="28" t="s">
        <v>56</v>
      </c>
      <c r="B16" s="28" t="s">
        <v>57</v>
      </c>
      <c r="C16" s="15">
        <f t="shared" si="4"/>
        <v>14.09</v>
      </c>
      <c r="D16" s="29">
        <v>2</v>
      </c>
      <c r="E16" s="29">
        <v>0</v>
      </c>
      <c r="F16" s="32">
        <v>28.18</v>
      </c>
      <c r="G16" s="30">
        <v>0</v>
      </c>
      <c r="H16" s="31">
        <f t="shared" si="1"/>
        <v>0</v>
      </c>
      <c r="I16" s="31">
        <f t="shared" si="2"/>
        <v>0.17802359829666423</v>
      </c>
      <c r="J16" s="32">
        <f t="shared" si="5"/>
        <v>5.0167049999999982</v>
      </c>
      <c r="K16" s="32">
        <f t="shared" si="3"/>
        <v>2.5083524999999991</v>
      </c>
      <c r="L16" s="29">
        <v>24</v>
      </c>
      <c r="M16" s="33">
        <f t="shared" si="6"/>
        <v>8.3333333333333329E-2</v>
      </c>
      <c r="N16" s="29">
        <v>30</v>
      </c>
      <c r="O16" s="34">
        <f t="shared" ref="O16:P16" si="24">D16/7</f>
        <v>0.2857142857142857</v>
      </c>
      <c r="P16" s="34">
        <f t="shared" si="24"/>
        <v>0</v>
      </c>
      <c r="Q16" s="29">
        <f t="shared" si="8"/>
        <v>105</v>
      </c>
      <c r="R16" s="29"/>
      <c r="S16" s="35">
        <v>1.30035335689045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4.2708333333333334E-2</v>
      </c>
      <c r="AD16" s="39">
        <f t="shared" si="12"/>
        <v>-0.11787499999999999</v>
      </c>
      <c r="AE16" s="39">
        <v>-4.9000000000000004</v>
      </c>
      <c r="AF16" s="39">
        <v>-4.5092100000000004</v>
      </c>
      <c r="AG16" s="39">
        <v>0</v>
      </c>
    </row>
    <row r="17" spans="1:33" ht="15.75" customHeight="1" x14ac:dyDescent="0.2">
      <c r="A17" s="28" t="s">
        <v>58</v>
      </c>
      <c r="B17" s="28" t="s">
        <v>46</v>
      </c>
      <c r="C17" s="15">
        <f t="shared" si="4"/>
        <v>13.6</v>
      </c>
      <c r="D17" s="29">
        <v>3</v>
      </c>
      <c r="E17" s="29">
        <v>0</v>
      </c>
      <c r="F17" s="32">
        <v>40.799999999999997</v>
      </c>
      <c r="G17" s="30">
        <v>0</v>
      </c>
      <c r="H17" s="31">
        <f t="shared" si="1"/>
        <v>0</v>
      </c>
      <c r="I17" s="31">
        <f t="shared" si="2"/>
        <v>0.15381268382352936</v>
      </c>
      <c r="J17" s="32">
        <f t="shared" si="5"/>
        <v>6.275557499999997</v>
      </c>
      <c r="K17" s="32">
        <f t="shared" si="3"/>
        <v>2.091852499999999</v>
      </c>
      <c r="L17" s="29">
        <v>32</v>
      </c>
      <c r="M17" s="33">
        <f t="shared" si="6"/>
        <v>9.375E-2</v>
      </c>
      <c r="N17" s="29">
        <v>28</v>
      </c>
      <c r="O17" s="34">
        <f t="shared" ref="O17:P17" si="25">D17/7</f>
        <v>0.42857142857142855</v>
      </c>
      <c r="P17" s="34">
        <f t="shared" si="25"/>
        <v>0</v>
      </c>
      <c r="Q17" s="29">
        <f t="shared" si="8"/>
        <v>65</v>
      </c>
      <c r="R17" s="29"/>
      <c r="S17" s="35">
        <v>1.3282442748091601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4.2708333333333334E-2</v>
      </c>
      <c r="AD17" s="39">
        <f t="shared" si="12"/>
        <v>-0.17681249999999998</v>
      </c>
      <c r="AE17" s="39">
        <v>-4.9000000000000004</v>
      </c>
      <c r="AF17" s="39">
        <v>-4.5092100000000004</v>
      </c>
      <c r="AG17" s="39">
        <v>0</v>
      </c>
    </row>
    <row r="18" spans="1:33" ht="15.75" customHeight="1" x14ac:dyDescent="0.2">
      <c r="A18" s="28" t="s">
        <v>59</v>
      </c>
      <c r="B18" s="28" t="s">
        <v>46</v>
      </c>
      <c r="C18" s="15">
        <f t="shared" si="4"/>
        <v>13.866666666666669</v>
      </c>
      <c r="D18" s="29">
        <v>6</v>
      </c>
      <c r="E18" s="29">
        <v>0</v>
      </c>
      <c r="F18" s="32">
        <v>83.200000000000017</v>
      </c>
      <c r="G18" s="30">
        <v>0</v>
      </c>
      <c r="H18" s="31">
        <f t="shared" si="1"/>
        <v>0</v>
      </c>
      <c r="I18" s="31">
        <f t="shared" si="2"/>
        <v>0.16720090144230776</v>
      </c>
      <c r="J18" s="32">
        <f t="shared" si="5"/>
        <v>13.911115000000008</v>
      </c>
      <c r="K18" s="32">
        <f t="shared" si="3"/>
        <v>2.3185191666666678</v>
      </c>
      <c r="L18" s="29">
        <v>27</v>
      </c>
      <c r="M18" s="33">
        <f t="shared" si="6"/>
        <v>0.22222222222222221</v>
      </c>
      <c r="N18" s="29">
        <v>21</v>
      </c>
      <c r="O18" s="34">
        <f t="shared" ref="O18:P18" si="26">D18/7</f>
        <v>0.8571428571428571</v>
      </c>
      <c r="P18" s="34">
        <f t="shared" si="26"/>
        <v>0</v>
      </c>
      <c r="Q18" s="29">
        <f t="shared" si="8"/>
        <v>24</v>
      </c>
      <c r="R18" s="29"/>
      <c r="S18" s="35">
        <v>1.3090909090909</v>
      </c>
      <c r="T18" s="28">
        <v>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4.2708333333333334E-2</v>
      </c>
      <c r="AD18" s="39">
        <f t="shared" si="12"/>
        <v>-0.35362499999999997</v>
      </c>
      <c r="AE18" s="39">
        <v>-4.9000000000000004</v>
      </c>
      <c r="AF18" s="39">
        <v>-4.5092100000000004</v>
      </c>
      <c r="AG18" s="39">
        <v>0</v>
      </c>
    </row>
    <row r="19" spans="1:33" ht="15.75" customHeight="1" x14ac:dyDescent="0.2">
      <c r="A19" s="28" t="s">
        <v>60</v>
      </c>
      <c r="B19" s="28" t="s">
        <v>61</v>
      </c>
      <c r="C19" s="15">
        <f t="shared" si="4"/>
        <v>14.422222222222221</v>
      </c>
      <c r="D19" s="29">
        <v>9</v>
      </c>
      <c r="E19" s="29">
        <v>0</v>
      </c>
      <c r="F19" s="32">
        <v>129.79999999999998</v>
      </c>
      <c r="G19" s="30">
        <v>-0.08</v>
      </c>
      <c r="H19" s="31">
        <f t="shared" si="1"/>
        <v>6.1633281972265036E-4</v>
      </c>
      <c r="I19" s="31">
        <f t="shared" si="2"/>
        <v>0.19288653697996902</v>
      </c>
      <c r="J19" s="32">
        <f t="shared" si="5"/>
        <v>25.036672499999977</v>
      </c>
      <c r="K19" s="32">
        <f t="shared" si="3"/>
        <v>2.7818524999999976</v>
      </c>
      <c r="L19" s="29">
        <v>45</v>
      </c>
      <c r="M19" s="33">
        <f t="shared" si="6"/>
        <v>0.2</v>
      </c>
      <c r="N19" s="29">
        <v>12</v>
      </c>
      <c r="O19" s="34">
        <f t="shared" ref="O19:P19" si="27">D19/7</f>
        <v>1.2857142857142858</v>
      </c>
      <c r="P19" s="34">
        <f t="shared" si="27"/>
        <v>0</v>
      </c>
      <c r="Q19" s="29">
        <f t="shared" si="8"/>
        <v>9</v>
      </c>
      <c r="R19" s="29"/>
      <c r="S19" s="35">
        <v>1.50753768844221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4.2708333333333334E-2</v>
      </c>
      <c r="AD19" s="39">
        <f t="shared" si="12"/>
        <v>-0.53043750000000001</v>
      </c>
      <c r="AE19" s="39">
        <v>-4.9000000000000004</v>
      </c>
      <c r="AF19" s="39">
        <v>-4.5092100000000004</v>
      </c>
      <c r="AG19" s="39">
        <v>0</v>
      </c>
    </row>
    <row r="20" spans="1:33" ht="15.75" customHeight="1" x14ac:dyDescent="0.2">
      <c r="A20" s="28" t="s">
        <v>62</v>
      </c>
      <c r="B20" s="28"/>
      <c r="C20" s="15">
        <f t="shared" si="4"/>
        <v>16.091999999999999</v>
      </c>
      <c r="D20" s="29">
        <v>5</v>
      </c>
      <c r="E20" s="29">
        <v>0</v>
      </c>
      <c r="F20" s="32">
        <v>80.459999999999994</v>
      </c>
      <c r="G20" s="30">
        <v>0</v>
      </c>
      <c r="H20" s="31">
        <f t="shared" si="1"/>
        <v>0</v>
      </c>
      <c r="I20" s="31">
        <f t="shared" si="2"/>
        <v>0.26162394357444685</v>
      </c>
      <c r="J20" s="32">
        <f t="shared" si="5"/>
        <v>21.050262499999992</v>
      </c>
      <c r="K20" s="32">
        <f t="shared" si="3"/>
        <v>4.210052499999998</v>
      </c>
      <c r="L20" s="29">
        <v>30</v>
      </c>
      <c r="M20" s="33">
        <f t="shared" si="6"/>
        <v>0.16666666666666666</v>
      </c>
      <c r="N20" s="29">
        <v>8</v>
      </c>
      <c r="O20" s="34">
        <f t="shared" ref="O20:P20" si="28">D20/7</f>
        <v>0.7142857142857143</v>
      </c>
      <c r="P20" s="34">
        <f t="shared" si="28"/>
        <v>0</v>
      </c>
      <c r="Q20" s="29">
        <f t="shared" si="8"/>
        <v>11</v>
      </c>
      <c r="R20" s="29"/>
      <c r="S20" s="35">
        <v>1.6781609195402201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4.2708333333333334E-2</v>
      </c>
      <c r="AD20" s="39">
        <f t="shared" si="12"/>
        <v>-0.29468749999999999</v>
      </c>
      <c r="AE20" s="39">
        <v>-4.9000000000000004</v>
      </c>
      <c r="AF20" s="39">
        <v>-4.5092100000000004</v>
      </c>
      <c r="AG20" s="39">
        <v>0</v>
      </c>
    </row>
    <row r="21" spans="1:33" ht="15.75" customHeight="1" x14ac:dyDescent="0.2">
      <c r="A21" s="28" t="s">
        <v>63</v>
      </c>
      <c r="B21" s="28"/>
      <c r="C21" s="15">
        <f t="shared" si="4"/>
        <v>14.611428571428572</v>
      </c>
      <c r="D21" s="29">
        <v>7</v>
      </c>
      <c r="E21" s="29">
        <v>0</v>
      </c>
      <c r="F21" s="32">
        <v>102.28</v>
      </c>
      <c r="G21" s="30">
        <v>0</v>
      </c>
      <c r="H21" s="31">
        <f t="shared" si="1"/>
        <v>0</v>
      </c>
      <c r="I21" s="31">
        <f t="shared" si="2"/>
        <v>0.2020039841611263</v>
      </c>
      <c r="J21" s="32">
        <f t="shared" si="5"/>
        <v>20.660967499999998</v>
      </c>
      <c r="K21" s="32">
        <f t="shared" si="3"/>
        <v>2.9515667857142853</v>
      </c>
      <c r="L21" s="29">
        <v>17</v>
      </c>
      <c r="M21" s="33">
        <f t="shared" si="6"/>
        <v>0.41176470588235292</v>
      </c>
      <c r="N21" s="29">
        <v>1</v>
      </c>
      <c r="O21" s="34">
        <f t="shared" ref="O21:P21" si="29">D21/7</f>
        <v>1</v>
      </c>
      <c r="P21" s="34">
        <f t="shared" si="29"/>
        <v>0</v>
      </c>
      <c r="Q21" s="29">
        <f t="shared" si="8"/>
        <v>1</v>
      </c>
      <c r="R21" s="29"/>
      <c r="S21" s="35">
        <v>1.84615384615384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4.2708333333333334E-2</v>
      </c>
      <c r="AD21" s="39">
        <f t="shared" si="12"/>
        <v>-0.4125625</v>
      </c>
      <c r="AE21" s="39">
        <v>-4.9000000000000004</v>
      </c>
      <c r="AF21" s="39">
        <v>-4.5092100000000004</v>
      </c>
      <c r="AG21" s="39">
        <v>0</v>
      </c>
    </row>
    <row r="22" spans="1:33" ht="15.75" customHeight="1" x14ac:dyDescent="0.2">
      <c r="A22" s="28" t="s">
        <v>64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4.2708333333333334E-2</v>
      </c>
      <c r="AD22" s="39">
        <f t="shared" si="12"/>
        <v>0</v>
      </c>
      <c r="AE22" s="39">
        <v>-4.9000000000000004</v>
      </c>
      <c r="AF22" s="39">
        <v>-4.5092100000000004</v>
      </c>
      <c r="AG22" s="39">
        <v>0</v>
      </c>
    </row>
    <row r="23" spans="1:33" ht="15.75" customHeight="1" x14ac:dyDescent="0.2">
      <c r="A23" s="28" t="s">
        <v>65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4.2708333333333334E-2</v>
      </c>
      <c r="AD23" s="39">
        <f t="shared" si="12"/>
        <v>0</v>
      </c>
      <c r="AE23" s="39">
        <v>-4.9000000000000004</v>
      </c>
      <c r="AF23" s="39">
        <v>-4.5092100000000004</v>
      </c>
      <c r="AG23" s="39">
        <v>0</v>
      </c>
    </row>
    <row r="24" spans="1:33" ht="15.75" customHeight="1" x14ac:dyDescent="0.2">
      <c r="A24" s="28" t="s">
        <v>66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4.2708333333333334E-2</v>
      </c>
      <c r="AD24" s="39">
        <f t="shared" si="12"/>
        <v>0</v>
      </c>
      <c r="AE24" s="39">
        <v>-4.9000000000000004</v>
      </c>
      <c r="AF24" s="39">
        <v>-4.5092100000000004</v>
      </c>
      <c r="AG24" s="39">
        <v>0</v>
      </c>
    </row>
    <row r="25" spans="1:33" ht="15.75" customHeight="1" x14ac:dyDescent="0.2">
      <c r="A25" s="28" t="s">
        <v>67</v>
      </c>
      <c r="B25" s="14"/>
      <c r="C25" s="15" t="str">
        <f t="shared" si="4"/>
        <v xml:space="preserve"> - </v>
      </c>
      <c r="D25" s="29">
        <v>0</v>
      </c>
      <c r="E25" s="29">
        <v>0</v>
      </c>
      <c r="F25" s="32">
        <v>0</v>
      </c>
      <c r="G25" s="32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29">
        <v>0</v>
      </c>
      <c r="M25" s="33" t="str">
        <f t="shared" si="6"/>
        <v>-</v>
      </c>
      <c r="N25" s="29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35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4.2708333333333334E-2</v>
      </c>
      <c r="AD25" s="39">
        <f t="shared" si="12"/>
        <v>0</v>
      </c>
      <c r="AE25" s="39">
        <v>-4.9000000000000004</v>
      </c>
      <c r="AF25" s="39">
        <v>-4.51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4.2708333333333334E-2</v>
      </c>
      <c r="AD26" s="39">
        <f t="shared" si="12"/>
        <v>0</v>
      </c>
      <c r="AE26" s="25">
        <v>-4.9000000000000004</v>
      </c>
      <c r="AF26" s="25">
        <v>-4.7346705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4.2708333333333334E-2</v>
      </c>
      <c r="AD27" s="39">
        <f t="shared" si="12"/>
        <v>0</v>
      </c>
      <c r="AE27" s="25">
        <v>-4.9000000000000004</v>
      </c>
      <c r="AF27" s="25">
        <v>-4.7346705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4.2708333333333334E-2</v>
      </c>
      <c r="AD28" s="39">
        <f t="shared" si="12"/>
        <v>0</v>
      </c>
      <c r="AE28" s="25">
        <v>-4.9000000000000004</v>
      </c>
      <c r="AF28" s="25">
        <v>-4.7346705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4.2708333333333334E-2</v>
      </c>
      <c r="AD29" s="39">
        <f t="shared" si="12"/>
        <v>0</v>
      </c>
      <c r="AE29" s="25">
        <v>-4.9000000000000004</v>
      </c>
      <c r="AF29" s="25">
        <v>-4.7346705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4.2708333333333334E-2</v>
      </c>
      <c r="AD30" s="39">
        <f t="shared" si="12"/>
        <v>0</v>
      </c>
      <c r="AE30" s="25">
        <v>-4.9000000000000004</v>
      </c>
      <c r="AF30" s="25">
        <v>-4.7346705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3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>
        <v>3.55555555555555</v>
      </c>
      <c r="T31" s="14" t="s">
        <v>33</v>
      </c>
      <c r="U31" s="22" t="s">
        <v>33</v>
      </c>
      <c r="V31" s="1" t="s">
        <v>1460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4.2708333333333334E-2</v>
      </c>
      <c r="AD31" s="39">
        <f t="shared" si="12"/>
        <v>0</v>
      </c>
      <c r="AE31" s="43">
        <v>-4.9000000000000004</v>
      </c>
      <c r="AF31" s="43">
        <v>-4.7346705000000009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3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3.25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4.2708333333333334E-2</v>
      </c>
      <c r="AD32" s="39">
        <f t="shared" si="12"/>
        <v>0</v>
      </c>
      <c r="AE32" s="58">
        <v>-4.9000000000000004</v>
      </c>
      <c r="AF32" s="58">
        <v>-4.7346705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28"/>
      <c r="B148" s="28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35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3" topLeftCell="C16" activePane="bottomRight" state="frozen"/>
      <selection activeCell="AF32" sqref="AF32"/>
      <selection pane="topRight" activeCell="AF32" sqref="AF32"/>
      <selection pane="bottomLeft" activeCell="AF32" sqref="AF32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.5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20 Ft Braided Extension Cords - 16/2 Black and White Fabric Extension Cord Set")</f>
        <v>2 Pack of 20 Ft Braided Extension Cords - 16/2 Black and White Fabric Extension Cord Set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81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Info!B1:BJ5000""),2,FALSE),"""")"),"B07W6WZ2XJ")</f>
        <v>B07W6WZ2XJ</v>
      </c>
      <c r="B2" s="3" t="s">
        <v>74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91.5" customHeight="1" x14ac:dyDescent="0.2">
      <c r="A3" s="76" t="s">
        <v>30</v>
      </c>
      <c r="B3" s="77"/>
      <c r="C3" s="47">
        <f>((AE32+AF32)/0.85)*-1</f>
        <v>13.899142352941166</v>
      </c>
      <c r="D3" s="5">
        <f>SUM(D4:D99765)</f>
        <v>1</v>
      </c>
      <c r="E3" s="5"/>
      <c r="F3" s="6">
        <f t="shared" ref="F3:G3" si="0">SUM(F4:F99765)</f>
        <v>19.989999999999998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0.31571340742246112</v>
      </c>
      <c r="J3" s="6">
        <f>SUM(J4:J99765)</f>
        <v>6.3111110143749976</v>
      </c>
      <c r="K3" s="6">
        <f t="shared" ref="K3:K32" si="3">J3/D3</f>
        <v>6.3111110143749976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1 - May
1 - June
1 - July
1 - Aug
1 - Sept
1 - Oct
1 - Nov
1 - Dec
0.5 - Jan
0.5 - Feb")</f>
        <v>0.5 - March
0.5 - April
1 - May
1 - June
1 - July
1 - Aug
1 - Sept
1 - Oct
1 - Nov
1 -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-2.5483985625E-2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Info!B2:BZ7000""),37,FALSE)),"""")*-1"),-6.91427099999999)</f>
        <v>-6.9142709999999896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-5.7549049999999999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-5.7549049999999999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-5.7549049999999999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-5.7549049999999999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-5.75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-5.7549049999999999</v>
      </c>
      <c r="AG9" s="39">
        <v>0</v>
      </c>
    </row>
    <row r="10" spans="1:33" ht="15.75" customHeight="1" x14ac:dyDescent="0.2">
      <c r="A10" s="28" t="s">
        <v>45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1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-5.7549049999999999</v>
      </c>
      <c r="AG10" s="39">
        <v>0</v>
      </c>
    </row>
    <row r="11" spans="1:33" ht="15.75" customHeight="1" x14ac:dyDescent="0.2">
      <c r="A11" s="28" t="s">
        <v>47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-5.7549049999999999</v>
      </c>
      <c r="AG11" s="39">
        <v>0</v>
      </c>
    </row>
    <row r="12" spans="1:33" ht="15.75" customHeight="1" x14ac:dyDescent="0.2">
      <c r="A12" s="28" t="s">
        <v>49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1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>
        <v>0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1.8466656250000001E-2</v>
      </c>
      <c r="AD12" s="39">
        <f t="shared" si="12"/>
        <v>0</v>
      </c>
      <c r="AE12" s="39">
        <v>-4.9000000000000004</v>
      </c>
      <c r="AF12" s="39">
        <v>-5.7549049999999999</v>
      </c>
      <c r="AG12" s="39">
        <v>0</v>
      </c>
    </row>
    <row r="13" spans="1:33" ht="15.75" customHeight="1" x14ac:dyDescent="0.2">
      <c r="A13" s="28" t="s">
        <v>51</v>
      </c>
      <c r="B13" s="28" t="s">
        <v>76</v>
      </c>
      <c r="C13" s="15">
        <f t="shared" si="4"/>
        <v>19.989999999999998</v>
      </c>
      <c r="D13" s="29">
        <v>1</v>
      </c>
      <c r="E13" s="29">
        <v>0</v>
      </c>
      <c r="F13" s="32">
        <v>19.989999999999998</v>
      </c>
      <c r="G13" s="30">
        <v>0</v>
      </c>
      <c r="H13" s="31">
        <f t="shared" si="1"/>
        <v>0</v>
      </c>
      <c r="I13" s="31">
        <f t="shared" si="2"/>
        <v>0.31571340742246112</v>
      </c>
      <c r="J13" s="32">
        <f t="shared" si="5"/>
        <v>6.3111110143749976</v>
      </c>
      <c r="K13" s="32">
        <f t="shared" si="3"/>
        <v>6.3111110143749976</v>
      </c>
      <c r="L13" s="29">
        <v>1</v>
      </c>
      <c r="M13" s="33">
        <f t="shared" si="6"/>
        <v>1</v>
      </c>
      <c r="N13" s="29">
        <v>0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0</v>
      </c>
      <c r="R13" s="29"/>
      <c r="S13" s="35">
        <v>0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1.8466656250000001E-2</v>
      </c>
      <c r="AD13" s="39">
        <f t="shared" si="12"/>
        <v>-2.5483985625E-2</v>
      </c>
      <c r="AE13" s="39">
        <v>-4.9000000000000004</v>
      </c>
      <c r="AF13" s="39">
        <v>-5.7549049999999999</v>
      </c>
      <c r="AG13" s="39">
        <v>0</v>
      </c>
    </row>
    <row r="14" spans="1:33" ht="15.75" customHeight="1" x14ac:dyDescent="0.2">
      <c r="A14" s="28" t="s">
        <v>53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1.8466656250000001E-2</v>
      </c>
      <c r="AD14" s="39">
        <f t="shared" si="12"/>
        <v>0</v>
      </c>
      <c r="AE14" s="39">
        <v>-4.9000000000000004</v>
      </c>
      <c r="AF14" s="39">
        <v>-5.7549049999999999</v>
      </c>
      <c r="AG14" s="39">
        <v>0</v>
      </c>
    </row>
    <row r="15" spans="1:33" ht="15.75" customHeight="1" x14ac:dyDescent="0.2">
      <c r="A15" s="28" t="s">
        <v>54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1.8466656250000001E-2</v>
      </c>
      <c r="AD15" s="39">
        <f t="shared" si="12"/>
        <v>0</v>
      </c>
      <c r="AE15" s="39">
        <v>-4.9000000000000004</v>
      </c>
      <c r="AF15" s="39">
        <v>-5.7549049999999999</v>
      </c>
      <c r="AG15" s="39">
        <v>0</v>
      </c>
    </row>
    <row r="16" spans="1:33" ht="15.75" customHeight="1" x14ac:dyDescent="0.2">
      <c r="A16" s="28" t="s">
        <v>56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1.8466656250000001E-2</v>
      </c>
      <c r="AD16" s="39">
        <f t="shared" si="12"/>
        <v>0</v>
      </c>
      <c r="AE16" s="39">
        <v>-4.9000000000000004</v>
      </c>
      <c r="AF16" s="39">
        <v>-5.7549049999999999</v>
      </c>
      <c r="AG16" s="39">
        <v>0</v>
      </c>
    </row>
    <row r="17" spans="1:33" ht="15.75" customHeight="1" x14ac:dyDescent="0.2">
      <c r="A17" s="28" t="s">
        <v>58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1.8466656250000001E-2</v>
      </c>
      <c r="AD17" s="39">
        <f t="shared" si="12"/>
        <v>0</v>
      </c>
      <c r="AE17" s="39">
        <v>-4.9000000000000004</v>
      </c>
      <c r="AF17" s="39">
        <v>-5.7549049999999999</v>
      </c>
      <c r="AG17" s="39">
        <v>0</v>
      </c>
    </row>
    <row r="18" spans="1:33" ht="15.75" customHeight="1" x14ac:dyDescent="0.2">
      <c r="A18" s="28" t="s">
        <v>59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1.8466656250000001E-2</v>
      </c>
      <c r="AD18" s="39">
        <f t="shared" si="12"/>
        <v>0</v>
      </c>
      <c r="AE18" s="39">
        <v>-4.9000000000000004</v>
      </c>
      <c r="AF18" s="39">
        <v>-5.7549049999999999</v>
      </c>
      <c r="AG18" s="39">
        <v>0</v>
      </c>
    </row>
    <row r="19" spans="1:33" ht="15.75" customHeight="1" x14ac:dyDescent="0.2">
      <c r="A19" s="28" t="s">
        <v>60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1.8466656250000001E-2</v>
      </c>
      <c r="AD19" s="39">
        <f t="shared" si="12"/>
        <v>0</v>
      </c>
      <c r="AE19" s="39">
        <v>-4.9000000000000004</v>
      </c>
      <c r="AF19" s="39">
        <v>-6.5850199999999992</v>
      </c>
      <c r="AG19" s="39">
        <v>0</v>
      </c>
    </row>
    <row r="20" spans="1:33" ht="15.75" customHeight="1" x14ac:dyDescent="0.2">
      <c r="A20" s="28" t="s">
        <v>62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1.8466656250000001E-2</v>
      </c>
      <c r="AD20" s="39">
        <f t="shared" si="12"/>
        <v>0</v>
      </c>
      <c r="AE20" s="39">
        <v>-4.9000000000000004</v>
      </c>
      <c r="AF20" s="39">
        <v>-6.5850199999999992</v>
      </c>
      <c r="AG20" s="39">
        <v>0</v>
      </c>
    </row>
    <row r="21" spans="1:33" ht="15.75" customHeight="1" x14ac:dyDescent="0.2">
      <c r="A21" s="28" t="s">
        <v>63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1.8466656250000001E-2</v>
      </c>
      <c r="AD21" s="39">
        <f t="shared" si="12"/>
        <v>0</v>
      </c>
      <c r="AE21" s="39">
        <v>-4.9000000000000004</v>
      </c>
      <c r="AF21" s="39">
        <v>-6.5850199999999992</v>
      </c>
      <c r="AG21" s="39">
        <v>0</v>
      </c>
    </row>
    <row r="22" spans="1:33" ht="15.75" customHeight="1" x14ac:dyDescent="0.2">
      <c r="A22" s="28" t="s">
        <v>64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1.8466656250000001E-2</v>
      </c>
      <c r="AD22" s="39">
        <f t="shared" si="12"/>
        <v>0</v>
      </c>
      <c r="AE22" s="39">
        <v>-4.9000000000000004</v>
      </c>
      <c r="AF22" s="39">
        <v>-6.5850199999999992</v>
      </c>
      <c r="AG22" s="39">
        <v>0</v>
      </c>
    </row>
    <row r="23" spans="1:33" ht="15.75" customHeight="1" x14ac:dyDescent="0.2">
      <c r="A23" s="28" t="s">
        <v>65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1.8466656250000001E-2</v>
      </c>
      <c r="AD23" s="39">
        <f t="shared" si="12"/>
        <v>0</v>
      </c>
      <c r="AE23" s="39">
        <v>-4.9000000000000004</v>
      </c>
      <c r="AF23" s="39">
        <v>-6.5850199999999992</v>
      </c>
      <c r="AG23" s="39">
        <v>0</v>
      </c>
    </row>
    <row r="24" spans="1:33" ht="15.75" customHeight="1" x14ac:dyDescent="0.2">
      <c r="A24" s="28" t="s">
        <v>66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1.8466656250000001E-2</v>
      </c>
      <c r="AD24" s="39">
        <f t="shared" si="12"/>
        <v>0</v>
      </c>
      <c r="AE24" s="39">
        <v>-4.9000000000000004</v>
      </c>
      <c r="AF24" s="39">
        <v>-6.5850199999999992</v>
      </c>
      <c r="AG24" s="39">
        <v>0</v>
      </c>
    </row>
    <row r="25" spans="1:33" ht="15.75" customHeight="1" x14ac:dyDescent="0.2">
      <c r="A25" s="28" t="s">
        <v>67</v>
      </c>
      <c r="B25" s="14"/>
      <c r="C25" s="15" t="str">
        <f t="shared" si="4"/>
        <v xml:space="preserve"> - </v>
      </c>
      <c r="D25" s="29">
        <v>0</v>
      </c>
      <c r="E25" s="29">
        <v>0</v>
      </c>
      <c r="F25" s="32">
        <v>0</v>
      </c>
      <c r="G25" s="32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29">
        <v>0</v>
      </c>
      <c r="M25" s="33" t="str">
        <f t="shared" si="6"/>
        <v>-</v>
      </c>
      <c r="N25" s="29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35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1.8466656250000001E-2</v>
      </c>
      <c r="AD25" s="39">
        <f t="shared" si="12"/>
        <v>0</v>
      </c>
      <c r="AE25" s="39">
        <v>-4.9000000000000004</v>
      </c>
      <c r="AF25" s="39">
        <v>-6.59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1.8466656250000001E-2</v>
      </c>
      <c r="AD26" s="39">
        <f t="shared" si="12"/>
        <v>0</v>
      </c>
      <c r="AE26" s="25">
        <v>-4.9000000000000004</v>
      </c>
      <c r="AF26" s="25">
        <v>-6.9142709999999896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1.8466656250000001E-2</v>
      </c>
      <c r="AD27" s="39">
        <f t="shared" si="12"/>
        <v>0</v>
      </c>
      <c r="AE27" s="25">
        <v>-4.9000000000000004</v>
      </c>
      <c r="AF27" s="25">
        <v>-6.9142709999999896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1.8466656250000001E-2</v>
      </c>
      <c r="AD28" s="39">
        <f t="shared" si="12"/>
        <v>0</v>
      </c>
      <c r="AE28" s="25">
        <v>-4.9000000000000004</v>
      </c>
      <c r="AF28" s="25">
        <v>-6.9142709999999896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1.8466656250000001E-2</v>
      </c>
      <c r="AD29" s="39">
        <f t="shared" si="12"/>
        <v>0</v>
      </c>
      <c r="AE29" s="25">
        <v>-4.9000000000000004</v>
      </c>
      <c r="AF29" s="25">
        <v>-6.9142709999999896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1.8466656250000001E-2</v>
      </c>
      <c r="AD30" s="39">
        <f t="shared" si="12"/>
        <v>0</v>
      </c>
      <c r="AE30" s="25">
        <v>-4.9000000000000004</v>
      </c>
      <c r="AF30" s="25">
        <v>-6.9142709999999896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1" t="s">
        <v>1460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1.8466656250000001E-2</v>
      </c>
      <c r="AD31" s="39">
        <f t="shared" si="12"/>
        <v>0</v>
      </c>
      <c r="AE31" s="43">
        <v>-4.9000000000000004</v>
      </c>
      <c r="AF31" s="43">
        <v>-6.9142709999999994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1.8466656250000001E-2</v>
      </c>
      <c r="AD32" s="39">
        <f t="shared" si="12"/>
        <v>0</v>
      </c>
      <c r="AE32" s="58">
        <v>-4.9000000000000004</v>
      </c>
      <c r="AF32" s="58">
        <v>-6.9142709999999896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28"/>
      <c r="B148" s="28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35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.5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6 Ft Braided Extension Cords - 16/2 Black and White Fabric Extension Cord Set")</f>
        <v>2 Pack of 6 Ft Braided Extension Cords - 16/2 Black and White Fabric Extension Cord Set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Info!B1:BJ5000""),2,FALSE),"""")"),"B07WC292S5")</f>
        <v>B07WC292S5</v>
      </c>
      <c r="B2" s="3" t="s">
        <v>77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48" customHeight="1" x14ac:dyDescent="0.2">
      <c r="A3" s="76" t="s">
        <v>30</v>
      </c>
      <c r="B3" s="77"/>
      <c r="C3" s="47">
        <f>((AE32+AF32)/0.85)*-1</f>
        <v>7.2955058823529413</v>
      </c>
      <c r="D3" s="5">
        <f>SUM(D4:D99765)</f>
        <v>78</v>
      </c>
      <c r="E3" s="5"/>
      <c r="F3" s="6">
        <f t="shared" ref="F3:G3" si="0">SUM(F4:F99765)</f>
        <v>668.03</v>
      </c>
      <c r="G3" s="6">
        <f t="shared" si="0"/>
        <v>-0.16</v>
      </c>
      <c r="H3" s="7">
        <f t="shared" ref="H3:H32" si="1">G3/F3*-1</f>
        <v>2.3951020163765101E-4</v>
      </c>
      <c r="I3" s="8">
        <f t="shared" ref="I3:I32" si="2">J3/F3</f>
        <v>0.17018699049804392</v>
      </c>
      <c r="J3" s="6">
        <f>SUM(J4:J99765)</f>
        <v>113.69001526240828</v>
      </c>
      <c r="K3" s="6">
        <f t="shared" ref="K3:K32" si="3">J3/D3</f>
        <v>1.4575642982360035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2 - Nov
2 - Dec
1 - Jan
0.5 - Feb")</f>
        <v>1 - March
1 - April
1 - May
1 - June
1 - July
1 - Aug
1 - Sept
1 - Oct
2 - Nov
2 - Dec
1 -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-4.6634247375917344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Info!B2:BZ7000""),37,FALSE)),"""")*-1"),-2.72118)</f>
        <v>-2.7211799999999999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78</v>
      </c>
      <c r="C4" s="15">
        <f t="shared" ref="C4:C32" si="4">IFERROR(F4/D4," - ")</f>
        <v>9.3450000000000006</v>
      </c>
      <c r="D4" s="16">
        <v>6</v>
      </c>
      <c r="E4" s="16">
        <v>0</v>
      </c>
      <c r="F4" s="17">
        <v>56.070000000000007</v>
      </c>
      <c r="G4" s="17">
        <v>0</v>
      </c>
      <c r="H4" s="18">
        <f t="shared" si="1"/>
        <v>0</v>
      </c>
      <c r="I4" s="18">
        <f t="shared" si="2"/>
        <v>0.22884678006658363</v>
      </c>
      <c r="J4" s="17">
        <f t="shared" ref="J4:J32" si="5">F4*0.85+G4+AF4*D4+D4*AE4+AG4+AD4</f>
        <v>12.831438958333345</v>
      </c>
      <c r="K4" s="17">
        <f t="shared" si="3"/>
        <v>2.1385731597222244</v>
      </c>
      <c r="L4" s="16">
        <v>29</v>
      </c>
      <c r="M4" s="19">
        <f t="shared" ref="M4:M32" si="6">IFERROR(D4/L4,"-")</f>
        <v>0.20689655172413793</v>
      </c>
      <c r="N4" s="16">
        <v>75</v>
      </c>
      <c r="O4" s="20">
        <f t="shared" ref="O4:P4" si="7">D4/7</f>
        <v>0.8571428571428571</v>
      </c>
      <c r="P4" s="20">
        <f t="shared" si="7"/>
        <v>0</v>
      </c>
      <c r="Q4" s="16">
        <f t="shared" ref="Q4:Q32" si="8">ROUNDDOWN(N4/(O4+P4),0)</f>
        <v>87</v>
      </c>
      <c r="R4" s="16"/>
      <c r="S4" s="21">
        <v>0.91938250428816404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4.3316550925925928E-2</v>
      </c>
      <c r="AD4" s="25">
        <f t="shared" ref="AD4:AD32" si="12">IFERROR(AB4*AC4*D4*2,0)</f>
        <v>-0.35866104166666668</v>
      </c>
      <c r="AE4" s="25">
        <v>-3.48</v>
      </c>
      <c r="AF4" s="25">
        <v>-2.2649000000000004</v>
      </c>
      <c r="AG4" s="25">
        <v>0</v>
      </c>
    </row>
    <row r="5" spans="1:33" ht="15.75" customHeight="1" x14ac:dyDescent="0.2">
      <c r="A5" s="28" t="s">
        <v>35</v>
      </c>
      <c r="B5" s="28" t="s">
        <v>44</v>
      </c>
      <c r="C5" s="15">
        <f t="shared" si="4"/>
        <v>8.5299999999999976</v>
      </c>
      <c r="D5" s="29">
        <v>12</v>
      </c>
      <c r="E5" s="29">
        <v>0</v>
      </c>
      <c r="F5" s="30">
        <v>102.35999999999997</v>
      </c>
      <c r="G5" s="30">
        <v>0</v>
      </c>
      <c r="H5" s="31">
        <f t="shared" si="1"/>
        <v>0</v>
      </c>
      <c r="I5" s="31">
        <f t="shared" si="2"/>
        <v>0.16949049160552535</v>
      </c>
      <c r="J5" s="32">
        <f t="shared" si="5"/>
        <v>17.349046720741569</v>
      </c>
      <c r="K5" s="32">
        <f t="shared" si="3"/>
        <v>1.4457538933951308</v>
      </c>
      <c r="L5" s="29">
        <v>41</v>
      </c>
      <c r="M5" s="33">
        <f t="shared" si="6"/>
        <v>0.29268292682926828</v>
      </c>
      <c r="N5" s="29">
        <v>62</v>
      </c>
      <c r="O5" s="34">
        <f t="shared" ref="O5:P5" si="13">D5/7</f>
        <v>1.7142857142857142</v>
      </c>
      <c r="P5" s="34">
        <f t="shared" si="13"/>
        <v>0</v>
      </c>
      <c r="Q5" s="29">
        <f t="shared" si="8"/>
        <v>36</v>
      </c>
      <c r="R5" s="29"/>
      <c r="S5" s="35">
        <v>0.97523809523809502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4.3366743916570104E-2</v>
      </c>
      <c r="AD5" s="39">
        <f t="shared" si="12"/>
        <v>-0.71815327925840089</v>
      </c>
      <c r="AE5" s="39">
        <v>-3.48</v>
      </c>
      <c r="AF5" s="39">
        <v>-2.2649000000000004</v>
      </c>
      <c r="AG5" s="39">
        <v>0</v>
      </c>
    </row>
    <row r="6" spans="1:33" ht="15.75" customHeight="1" x14ac:dyDescent="0.2">
      <c r="A6" s="28" t="s">
        <v>37</v>
      </c>
      <c r="B6" s="28" t="s">
        <v>79</v>
      </c>
      <c r="C6" s="15">
        <f t="shared" si="4"/>
        <v>7.7871428571428583</v>
      </c>
      <c r="D6" s="29">
        <v>14</v>
      </c>
      <c r="E6" s="29">
        <v>0</v>
      </c>
      <c r="F6" s="30">
        <v>109.02000000000001</v>
      </c>
      <c r="G6" s="30">
        <v>-0.08</v>
      </c>
      <c r="H6" s="31">
        <f t="shared" si="1"/>
        <v>7.3381031003485597E-4</v>
      </c>
      <c r="I6" s="31">
        <f t="shared" si="2"/>
        <v>0.10384814012209788</v>
      </c>
      <c r="J6" s="32">
        <f t="shared" si="5"/>
        <v>11.321524236111111</v>
      </c>
      <c r="K6" s="32">
        <f t="shared" si="3"/>
        <v>0.80868030257936507</v>
      </c>
      <c r="L6" s="29">
        <v>41</v>
      </c>
      <c r="M6" s="33">
        <f t="shared" si="6"/>
        <v>0.34146341463414637</v>
      </c>
      <c r="N6" s="29">
        <v>48</v>
      </c>
      <c r="O6" s="34">
        <f t="shared" ref="O6:P6" si="14">D6/7</f>
        <v>2</v>
      </c>
      <c r="P6" s="34">
        <f t="shared" si="14"/>
        <v>0</v>
      </c>
      <c r="Q6" s="29">
        <f t="shared" si="8"/>
        <v>24</v>
      </c>
      <c r="R6" s="29"/>
      <c r="S6" s="35">
        <v>1.0487804878048701</v>
      </c>
      <c r="T6" s="28">
        <v>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4.3316550925925928E-2</v>
      </c>
      <c r="AD6" s="39">
        <f t="shared" si="12"/>
        <v>-0.83687576388888885</v>
      </c>
      <c r="AE6" s="39">
        <v>-3.48</v>
      </c>
      <c r="AF6" s="39">
        <v>-2.2649000000000004</v>
      </c>
      <c r="AG6" s="39">
        <v>0</v>
      </c>
    </row>
    <row r="7" spans="1:33" ht="15.75" customHeight="1" x14ac:dyDescent="0.2">
      <c r="A7" s="28" t="s">
        <v>39</v>
      </c>
      <c r="B7" s="28" t="s">
        <v>44</v>
      </c>
      <c r="C7" s="15">
        <f t="shared" si="4"/>
        <v>8.1600000000000019</v>
      </c>
      <c r="D7" s="29">
        <v>11</v>
      </c>
      <c r="E7" s="29">
        <v>2</v>
      </c>
      <c r="F7" s="30">
        <v>89.760000000000019</v>
      </c>
      <c r="G7" s="30">
        <v>0</v>
      </c>
      <c r="H7" s="31">
        <f t="shared" si="1"/>
        <v>0</v>
      </c>
      <c r="I7" s="31">
        <f t="shared" si="2"/>
        <v>0.1386425440836058</v>
      </c>
      <c r="J7" s="32">
        <f t="shared" si="5"/>
        <v>12.444554756944459</v>
      </c>
      <c r="K7" s="32">
        <f t="shared" si="3"/>
        <v>1.1313231597222235</v>
      </c>
      <c r="L7" s="29">
        <v>42</v>
      </c>
      <c r="M7" s="33">
        <f t="shared" si="6"/>
        <v>0.26190476190476192</v>
      </c>
      <c r="N7" s="29">
        <v>34</v>
      </c>
      <c r="O7" s="34">
        <f t="shared" ref="O7:P7" si="15">D7/7</f>
        <v>1.5714285714285714</v>
      </c>
      <c r="P7" s="34">
        <f t="shared" si="15"/>
        <v>0.2857142857142857</v>
      </c>
      <c r="Q7" s="29">
        <f t="shared" si="8"/>
        <v>18</v>
      </c>
      <c r="R7" s="29"/>
      <c r="S7" s="35">
        <v>1.2522522522522499</v>
      </c>
      <c r="T7" s="28">
        <v>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4.3316550925925928E-2</v>
      </c>
      <c r="AD7" s="39">
        <f t="shared" si="12"/>
        <v>-0.65754524305555551</v>
      </c>
      <c r="AE7" s="39">
        <v>-3.48</v>
      </c>
      <c r="AF7" s="39">
        <v>-2.2649000000000004</v>
      </c>
      <c r="AG7" s="39">
        <v>0</v>
      </c>
    </row>
    <row r="8" spans="1:33" ht="15.75" customHeight="1" x14ac:dyDescent="0.2">
      <c r="A8" s="28" t="s">
        <v>41</v>
      </c>
      <c r="B8" s="28" t="s">
        <v>80</v>
      </c>
      <c r="C8" s="15">
        <f t="shared" si="4"/>
        <v>8.5900000000000016</v>
      </c>
      <c r="D8" s="29">
        <v>6</v>
      </c>
      <c r="E8" s="29">
        <v>1</v>
      </c>
      <c r="F8" s="30">
        <v>51.540000000000006</v>
      </c>
      <c r="G8" s="30">
        <v>0</v>
      </c>
      <c r="H8" s="31">
        <f t="shared" si="1"/>
        <v>0</v>
      </c>
      <c r="I8" s="31">
        <f t="shared" si="2"/>
        <v>0.17482225375113192</v>
      </c>
      <c r="J8" s="32">
        <f t="shared" si="5"/>
        <v>9.0103389583333406</v>
      </c>
      <c r="K8" s="32">
        <f t="shared" si="3"/>
        <v>1.5017231597222234</v>
      </c>
      <c r="L8" s="29">
        <v>24</v>
      </c>
      <c r="M8" s="33">
        <f t="shared" si="6"/>
        <v>0.25</v>
      </c>
      <c r="N8" s="29">
        <v>27</v>
      </c>
      <c r="O8" s="34">
        <f t="shared" ref="O8:P8" si="16">D8/7</f>
        <v>0.8571428571428571</v>
      </c>
      <c r="P8" s="34">
        <f t="shared" si="16"/>
        <v>0.14285714285714285</v>
      </c>
      <c r="Q8" s="29">
        <f t="shared" si="8"/>
        <v>27</v>
      </c>
      <c r="R8" s="29"/>
      <c r="S8" s="35">
        <v>1.4164588528678299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4.3316550925925928E-2</v>
      </c>
      <c r="AD8" s="39">
        <f t="shared" si="12"/>
        <v>-0.35866104166666668</v>
      </c>
      <c r="AE8" s="39">
        <v>-3.48</v>
      </c>
      <c r="AF8" s="39">
        <v>-2.2599999999999998</v>
      </c>
      <c r="AG8" s="39">
        <v>0</v>
      </c>
    </row>
    <row r="9" spans="1:33" ht="1.5" customHeight="1" x14ac:dyDescent="0.2">
      <c r="A9" s="28" t="s">
        <v>43</v>
      </c>
      <c r="B9" s="28" t="s">
        <v>81</v>
      </c>
      <c r="C9" s="15">
        <f t="shared" si="4"/>
        <v>8.11</v>
      </c>
      <c r="D9" s="29">
        <v>1</v>
      </c>
      <c r="E9" s="29">
        <v>0</v>
      </c>
      <c r="F9" s="30">
        <v>8.11</v>
      </c>
      <c r="G9" s="30">
        <v>0</v>
      </c>
      <c r="H9" s="31">
        <f t="shared" si="1"/>
        <v>0</v>
      </c>
      <c r="I9" s="31">
        <f t="shared" si="2"/>
        <v>0.13425686309768456</v>
      </c>
      <c r="J9" s="32">
        <f t="shared" si="5"/>
        <v>1.0888231597222218</v>
      </c>
      <c r="K9" s="32">
        <f t="shared" si="3"/>
        <v>1.0888231597222218</v>
      </c>
      <c r="L9" s="29">
        <v>41</v>
      </c>
      <c r="M9" s="33">
        <f t="shared" si="6"/>
        <v>2.4390243902439025E-2</v>
      </c>
      <c r="N9" s="29">
        <v>26</v>
      </c>
      <c r="O9" s="34">
        <f t="shared" ref="O9:P9" si="17">D9/7</f>
        <v>0.14285714285714285</v>
      </c>
      <c r="P9" s="34">
        <f t="shared" si="17"/>
        <v>0</v>
      </c>
      <c r="Q9" s="29">
        <f t="shared" si="8"/>
        <v>182</v>
      </c>
      <c r="R9" s="29"/>
      <c r="S9" s="35">
        <v>1.43561643835616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4.3316550925925928E-2</v>
      </c>
      <c r="AD9" s="39">
        <f t="shared" si="12"/>
        <v>-5.9776840277777778E-2</v>
      </c>
      <c r="AE9" s="39">
        <v>-3.48</v>
      </c>
      <c r="AF9" s="39">
        <v>-2.2648999999999999</v>
      </c>
      <c r="AG9" s="39">
        <v>0</v>
      </c>
    </row>
    <row r="10" spans="1:33" ht="15.75" customHeight="1" x14ac:dyDescent="0.2">
      <c r="A10" s="28" t="s">
        <v>45</v>
      </c>
      <c r="B10" s="28" t="s">
        <v>82</v>
      </c>
      <c r="C10" s="15">
        <f t="shared" si="4"/>
        <v>8.59</v>
      </c>
      <c r="D10" s="29">
        <v>7</v>
      </c>
      <c r="E10" s="29">
        <v>0</v>
      </c>
      <c r="F10" s="30">
        <v>60.13</v>
      </c>
      <c r="G10" s="30">
        <v>-0.08</v>
      </c>
      <c r="H10" s="31">
        <f t="shared" si="1"/>
        <v>1.3304506901712955E-3</v>
      </c>
      <c r="I10" s="31">
        <f t="shared" si="2"/>
        <v>0.17292137232754973</v>
      </c>
      <c r="J10" s="32">
        <f t="shared" si="5"/>
        <v>10.397762118055565</v>
      </c>
      <c r="K10" s="32">
        <f t="shared" si="3"/>
        <v>1.4853945882936521</v>
      </c>
      <c r="L10" s="29">
        <v>35</v>
      </c>
      <c r="M10" s="33">
        <f t="shared" si="6"/>
        <v>0.2</v>
      </c>
      <c r="N10" s="29">
        <v>24</v>
      </c>
      <c r="O10" s="34">
        <f t="shared" ref="O10:P10" si="18">D10/7</f>
        <v>1</v>
      </c>
      <c r="P10" s="34">
        <f t="shared" si="18"/>
        <v>0</v>
      </c>
      <c r="Q10" s="29">
        <f t="shared" si="8"/>
        <v>24</v>
      </c>
      <c r="R10" s="29"/>
      <c r="S10" s="35">
        <v>1.51351351351351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4.3316550925925928E-2</v>
      </c>
      <c r="AD10" s="39">
        <f t="shared" si="12"/>
        <v>-0.41843788194444442</v>
      </c>
      <c r="AE10" s="39">
        <v>-3.48</v>
      </c>
      <c r="AF10" s="39">
        <v>-2.2648999999999999</v>
      </c>
      <c r="AG10" s="39">
        <v>0</v>
      </c>
    </row>
    <row r="11" spans="1:33" ht="15.75" customHeight="1" x14ac:dyDescent="0.2">
      <c r="A11" s="28" t="s">
        <v>47</v>
      </c>
      <c r="B11" s="28" t="s">
        <v>46</v>
      </c>
      <c r="C11" s="15">
        <f t="shared" si="4"/>
        <v>9.59</v>
      </c>
      <c r="D11" s="29">
        <v>3</v>
      </c>
      <c r="E11" s="29">
        <v>0</v>
      </c>
      <c r="F11" s="30">
        <v>28.77</v>
      </c>
      <c r="G11" s="30">
        <v>0</v>
      </c>
      <c r="H11" s="31">
        <f t="shared" si="1"/>
        <v>0</v>
      </c>
      <c r="I11" s="31">
        <f t="shared" si="2"/>
        <v>0.24471565794809413</v>
      </c>
      <c r="J11" s="32">
        <f t="shared" si="5"/>
        <v>7.040469479166668</v>
      </c>
      <c r="K11" s="32">
        <f t="shared" si="3"/>
        <v>2.3468231597222227</v>
      </c>
      <c r="L11" s="29">
        <v>23</v>
      </c>
      <c r="M11" s="33">
        <f t="shared" si="6"/>
        <v>0.13043478260869565</v>
      </c>
      <c r="N11" s="29">
        <v>17</v>
      </c>
      <c r="O11" s="34">
        <f t="shared" ref="O11:P11" si="19">D11/7</f>
        <v>0.42857142857142855</v>
      </c>
      <c r="P11" s="34">
        <f t="shared" si="19"/>
        <v>0</v>
      </c>
      <c r="Q11" s="29">
        <f t="shared" si="8"/>
        <v>39</v>
      </c>
      <c r="R11" s="29"/>
      <c r="S11" s="35">
        <v>1.6619718309859099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4.3316550925925928E-2</v>
      </c>
      <c r="AD11" s="39">
        <f t="shared" si="12"/>
        <v>-0.17933052083333334</v>
      </c>
      <c r="AE11" s="39">
        <v>-3.48</v>
      </c>
      <c r="AF11" s="39">
        <v>-2.2648999999999999</v>
      </c>
      <c r="AG11" s="39">
        <v>0</v>
      </c>
    </row>
    <row r="12" spans="1:33" ht="15.75" customHeight="1" x14ac:dyDescent="0.2">
      <c r="A12" s="28" t="s">
        <v>49</v>
      </c>
      <c r="B12" s="28" t="s">
        <v>46</v>
      </c>
      <c r="C12" s="15">
        <f t="shared" si="4"/>
        <v>9.59</v>
      </c>
      <c r="D12" s="29">
        <v>4</v>
      </c>
      <c r="E12" s="29">
        <v>0</v>
      </c>
      <c r="F12" s="30">
        <v>38.36</v>
      </c>
      <c r="G12" s="30">
        <v>0</v>
      </c>
      <c r="H12" s="31">
        <f t="shared" si="1"/>
        <v>0</v>
      </c>
      <c r="I12" s="31">
        <f t="shared" si="2"/>
        <v>0.24471565794809413</v>
      </c>
      <c r="J12" s="32">
        <f t="shared" si="5"/>
        <v>9.3872926388888907</v>
      </c>
      <c r="K12" s="32">
        <f t="shared" si="3"/>
        <v>2.3468231597222227</v>
      </c>
      <c r="L12" s="29">
        <v>22</v>
      </c>
      <c r="M12" s="33">
        <f t="shared" si="6"/>
        <v>0.18181818181818182</v>
      </c>
      <c r="N12" s="29">
        <v>13</v>
      </c>
      <c r="O12" s="34">
        <f t="shared" ref="O12:P12" si="20">D12/7</f>
        <v>0.5714285714285714</v>
      </c>
      <c r="P12" s="34">
        <f t="shared" si="20"/>
        <v>0</v>
      </c>
      <c r="Q12" s="29">
        <f t="shared" si="8"/>
        <v>22</v>
      </c>
      <c r="R12" s="29"/>
      <c r="S12" s="35">
        <v>1.728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4.3316550925925928E-2</v>
      </c>
      <c r="AD12" s="39">
        <f t="shared" si="12"/>
        <v>-0.23910736111111111</v>
      </c>
      <c r="AE12" s="39">
        <v>-3.48</v>
      </c>
      <c r="AF12" s="39">
        <v>-2.2648999999999999</v>
      </c>
      <c r="AG12" s="39">
        <v>0</v>
      </c>
    </row>
    <row r="13" spans="1:33" ht="15.75" customHeight="1" x14ac:dyDescent="0.2">
      <c r="A13" s="28" t="s">
        <v>51</v>
      </c>
      <c r="B13" s="28" t="s">
        <v>83</v>
      </c>
      <c r="C13" s="15">
        <f t="shared" si="4"/>
        <v>9.59</v>
      </c>
      <c r="D13" s="29">
        <v>1</v>
      </c>
      <c r="E13" s="29">
        <v>0</v>
      </c>
      <c r="F13" s="32">
        <v>9.59</v>
      </c>
      <c r="G13" s="30">
        <v>0</v>
      </c>
      <c r="H13" s="31">
        <f t="shared" si="1"/>
        <v>0</v>
      </c>
      <c r="I13" s="31">
        <f t="shared" si="2"/>
        <v>0.24471565794809413</v>
      </c>
      <c r="J13" s="32">
        <f t="shared" si="5"/>
        <v>2.3468231597222227</v>
      </c>
      <c r="K13" s="32">
        <f t="shared" si="3"/>
        <v>2.3468231597222227</v>
      </c>
      <c r="L13" s="29">
        <v>11</v>
      </c>
      <c r="M13" s="33">
        <f t="shared" si="6"/>
        <v>9.0909090909090912E-2</v>
      </c>
      <c r="N13" s="29">
        <v>11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77</v>
      </c>
      <c r="R13" s="29"/>
      <c r="S13" s="35">
        <v>1.71428571428571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4.3316550925925928E-2</v>
      </c>
      <c r="AD13" s="39">
        <f t="shared" si="12"/>
        <v>-5.9776840277777778E-2</v>
      </c>
      <c r="AE13" s="39">
        <v>-3.48</v>
      </c>
      <c r="AF13" s="39">
        <v>-2.2648999999999999</v>
      </c>
      <c r="AG13" s="39">
        <v>0</v>
      </c>
    </row>
    <row r="14" spans="1:33" ht="15.75" customHeight="1" x14ac:dyDescent="0.2">
      <c r="A14" s="28" t="s">
        <v>53</v>
      </c>
      <c r="B14" s="28" t="s">
        <v>46</v>
      </c>
      <c r="C14" s="15">
        <f t="shared" si="4"/>
        <v>9.09</v>
      </c>
      <c r="D14" s="29">
        <v>2</v>
      </c>
      <c r="E14" s="29">
        <v>0</v>
      </c>
      <c r="F14" s="32">
        <v>18.18</v>
      </c>
      <c r="G14" s="30">
        <v>0</v>
      </c>
      <c r="H14" s="31">
        <f t="shared" si="1"/>
        <v>0</v>
      </c>
      <c r="I14" s="31">
        <f t="shared" si="2"/>
        <v>0.21142168973841827</v>
      </c>
      <c r="J14" s="32">
        <f t="shared" si="5"/>
        <v>3.8436463194444439</v>
      </c>
      <c r="K14" s="32">
        <f t="shared" si="3"/>
        <v>1.921823159722222</v>
      </c>
      <c r="L14" s="29">
        <v>15</v>
      </c>
      <c r="M14" s="33">
        <f t="shared" si="6"/>
        <v>0.13333333333333333</v>
      </c>
      <c r="N14" s="29">
        <v>9</v>
      </c>
      <c r="O14" s="34">
        <f t="shared" ref="O14:P14" si="22">D14/7</f>
        <v>0.2857142857142857</v>
      </c>
      <c r="P14" s="34">
        <f t="shared" si="22"/>
        <v>0</v>
      </c>
      <c r="Q14" s="29">
        <f t="shared" si="8"/>
        <v>31</v>
      </c>
      <c r="R14" s="29"/>
      <c r="S14" s="35">
        <v>1.7055837563451699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4.3316550925925928E-2</v>
      </c>
      <c r="AD14" s="39">
        <f t="shared" si="12"/>
        <v>-0.11955368055555556</v>
      </c>
      <c r="AE14" s="39">
        <v>-3.48</v>
      </c>
      <c r="AF14" s="39">
        <v>-2.2648999999999999</v>
      </c>
      <c r="AG14" s="39">
        <v>0</v>
      </c>
    </row>
    <row r="15" spans="1:33" ht="15.75" customHeight="1" x14ac:dyDescent="0.2">
      <c r="A15" s="28" t="s">
        <v>54</v>
      </c>
      <c r="B15" s="28" t="s">
        <v>84</v>
      </c>
      <c r="C15" s="15">
        <f t="shared" si="4"/>
        <v>8.59</v>
      </c>
      <c r="D15" s="29">
        <v>4</v>
      </c>
      <c r="E15" s="29">
        <v>0</v>
      </c>
      <c r="F15" s="32">
        <v>34.36</v>
      </c>
      <c r="G15" s="30">
        <v>0</v>
      </c>
      <c r="H15" s="31">
        <f t="shared" si="1"/>
        <v>0</v>
      </c>
      <c r="I15" s="31">
        <f t="shared" si="2"/>
        <v>0.17425182301772085</v>
      </c>
      <c r="J15" s="32">
        <f t="shared" si="5"/>
        <v>5.9872926388888885</v>
      </c>
      <c r="K15" s="32">
        <f t="shared" si="3"/>
        <v>1.4968231597222221</v>
      </c>
      <c r="L15" s="29">
        <v>26</v>
      </c>
      <c r="M15" s="33">
        <f t="shared" si="6"/>
        <v>0.15384615384615385</v>
      </c>
      <c r="N15" s="29">
        <v>7</v>
      </c>
      <c r="O15" s="34">
        <f t="shared" ref="O15:P15" si="23">D15/7</f>
        <v>0.5714285714285714</v>
      </c>
      <c r="P15" s="34">
        <f t="shared" si="23"/>
        <v>0</v>
      </c>
      <c r="Q15" s="29">
        <f t="shared" si="8"/>
        <v>12</v>
      </c>
      <c r="R15" s="29"/>
      <c r="S15" s="35">
        <v>2.0122699386503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4.3316550925925928E-2</v>
      </c>
      <c r="AD15" s="39">
        <f t="shared" si="12"/>
        <v>-0.23910736111111111</v>
      </c>
      <c r="AE15" s="39">
        <v>-3.48</v>
      </c>
      <c r="AF15" s="39">
        <v>-2.2648999999999999</v>
      </c>
      <c r="AG15" s="39">
        <v>0</v>
      </c>
    </row>
    <row r="16" spans="1:33" ht="15.75" customHeight="1" x14ac:dyDescent="0.2">
      <c r="A16" s="28" t="s">
        <v>56</v>
      </c>
      <c r="B16" s="28" t="s">
        <v>76</v>
      </c>
      <c r="C16" s="15">
        <f t="shared" si="4"/>
        <v>8.59</v>
      </c>
      <c r="D16" s="29">
        <v>4</v>
      </c>
      <c r="E16" s="29">
        <v>0</v>
      </c>
      <c r="F16" s="32">
        <v>34.36</v>
      </c>
      <c r="G16" s="30">
        <v>0</v>
      </c>
      <c r="H16" s="31">
        <f t="shared" si="1"/>
        <v>0</v>
      </c>
      <c r="I16" s="31">
        <f t="shared" si="2"/>
        <v>0.17425182301772085</v>
      </c>
      <c r="J16" s="32">
        <f t="shared" si="5"/>
        <v>5.9872926388888885</v>
      </c>
      <c r="K16" s="32">
        <f t="shared" si="3"/>
        <v>1.4968231597222221</v>
      </c>
      <c r="L16" s="29">
        <v>5</v>
      </c>
      <c r="M16" s="33">
        <f t="shared" si="6"/>
        <v>0.8</v>
      </c>
      <c r="N16" s="29">
        <v>0</v>
      </c>
      <c r="O16" s="34">
        <f t="shared" ref="O16:P16" si="24">D16/7</f>
        <v>0.5714285714285714</v>
      </c>
      <c r="P16" s="34">
        <f t="shared" si="24"/>
        <v>0</v>
      </c>
      <c r="Q16" s="29">
        <f t="shared" si="8"/>
        <v>0</v>
      </c>
      <c r="R16" s="29"/>
      <c r="S16" s="35">
        <v>2.3188405797101401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4.3316550925925928E-2</v>
      </c>
      <c r="AD16" s="39">
        <f t="shared" si="12"/>
        <v>-0.23910736111111111</v>
      </c>
      <c r="AE16" s="39">
        <v>-3.48</v>
      </c>
      <c r="AF16" s="39">
        <v>-2.2648999999999999</v>
      </c>
      <c r="AG16" s="39">
        <v>0</v>
      </c>
    </row>
    <row r="17" spans="1:33" ht="15.75" customHeight="1" x14ac:dyDescent="0.2">
      <c r="A17" s="28" t="s">
        <v>58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>
        <v>2.42622950819672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-2.2648999999999999</v>
      </c>
      <c r="AG17" s="39">
        <v>0</v>
      </c>
    </row>
    <row r="18" spans="1:33" ht="15.75" customHeight="1" x14ac:dyDescent="0.2">
      <c r="A18" s="28" t="s">
        <v>59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>
        <v>2.3773584905660301</v>
      </c>
      <c r="T18" s="28">
        <v>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-2.2648999999999999</v>
      </c>
      <c r="AG18" s="39">
        <v>0</v>
      </c>
    </row>
    <row r="19" spans="1:33" ht="15.75" customHeight="1" x14ac:dyDescent="0.2">
      <c r="A19" s="28" t="s">
        <v>60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>
        <v>2.3157894736842102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-2.5916000000000001</v>
      </c>
      <c r="AG19" s="39">
        <v>0</v>
      </c>
    </row>
    <row r="20" spans="1:33" ht="15.75" customHeight="1" x14ac:dyDescent="0.2">
      <c r="A20" s="28" t="s">
        <v>62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-2.5916000000000001</v>
      </c>
      <c r="AG20" s="39">
        <v>0</v>
      </c>
    </row>
    <row r="21" spans="1:33" ht="15.75" customHeight="1" x14ac:dyDescent="0.2">
      <c r="A21" s="28" t="s">
        <v>63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-2.5916000000000001</v>
      </c>
      <c r="AG21" s="39">
        <v>0</v>
      </c>
    </row>
    <row r="22" spans="1:33" ht="15.75" customHeight="1" x14ac:dyDescent="0.2">
      <c r="A22" s="28" t="s">
        <v>64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-2.5916000000000001</v>
      </c>
      <c r="AG22" s="39">
        <v>0</v>
      </c>
    </row>
    <row r="23" spans="1:33" ht="15.75" customHeight="1" x14ac:dyDescent="0.2">
      <c r="A23" s="28" t="s">
        <v>65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1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-2.5916000000000001</v>
      </c>
      <c r="AG23" s="39">
        <v>0</v>
      </c>
    </row>
    <row r="24" spans="1:33" ht="15.75" customHeight="1" x14ac:dyDescent="0.2">
      <c r="A24" s="28" t="s">
        <v>66</v>
      </c>
      <c r="B24" s="28"/>
      <c r="C24" s="15">
        <f t="shared" si="4"/>
        <v>9.14</v>
      </c>
      <c r="D24" s="29">
        <v>1</v>
      </c>
      <c r="E24" s="29">
        <v>0</v>
      </c>
      <c r="F24" s="32">
        <v>9.14</v>
      </c>
      <c r="G24" s="32">
        <v>0</v>
      </c>
      <c r="H24" s="31">
        <f t="shared" si="1"/>
        <v>0</v>
      </c>
      <c r="I24" s="31">
        <f t="shared" si="2"/>
        <v>0.17917102403963048</v>
      </c>
      <c r="J24" s="32">
        <f t="shared" si="5"/>
        <v>1.6376231597222226</v>
      </c>
      <c r="K24" s="32">
        <f t="shared" si="3"/>
        <v>1.6376231597222226</v>
      </c>
      <c r="L24" s="29">
        <v>3</v>
      </c>
      <c r="M24" s="33">
        <f t="shared" si="6"/>
        <v>0.33333333333333331</v>
      </c>
      <c r="N24" s="29">
        <v>0</v>
      </c>
      <c r="O24" s="34">
        <f t="shared" ref="O24:P24" si="32">D24/7</f>
        <v>0.14285714285714285</v>
      </c>
      <c r="P24" s="34">
        <f t="shared" si="32"/>
        <v>0</v>
      </c>
      <c r="Q24" s="29">
        <f t="shared" si="8"/>
        <v>0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4.3316550925925928E-2</v>
      </c>
      <c r="AD24" s="39">
        <f t="shared" si="12"/>
        <v>-5.9776840277777778E-2</v>
      </c>
      <c r="AE24" s="39">
        <v>-3.48</v>
      </c>
      <c r="AF24" s="39">
        <v>-2.5916000000000001</v>
      </c>
      <c r="AG24" s="39">
        <v>0</v>
      </c>
    </row>
    <row r="25" spans="1:33" ht="15.75" customHeight="1" x14ac:dyDescent="0.2">
      <c r="A25" s="28" t="s">
        <v>67</v>
      </c>
      <c r="B25" s="14"/>
      <c r="C25" s="15" t="str">
        <f t="shared" si="4"/>
        <v xml:space="preserve"> - </v>
      </c>
      <c r="D25" s="29">
        <v>0</v>
      </c>
      <c r="E25" s="29">
        <v>0</v>
      </c>
      <c r="F25" s="32">
        <v>0</v>
      </c>
      <c r="G25" s="32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29">
        <v>0</v>
      </c>
      <c r="M25" s="33" t="str">
        <f t="shared" si="6"/>
        <v>-</v>
      </c>
      <c r="N25" s="29">
        <v>2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35">
        <v>2.6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4.3316550925925928E-2</v>
      </c>
      <c r="AD25" s="39">
        <f t="shared" si="12"/>
        <v>0</v>
      </c>
      <c r="AE25" s="39">
        <v>-3.48</v>
      </c>
      <c r="AF25" s="39">
        <v>-2.59</v>
      </c>
      <c r="AG25" s="39">
        <v>0</v>
      </c>
    </row>
    <row r="26" spans="1:33" ht="15.75" customHeight="1" x14ac:dyDescent="0.2">
      <c r="A26" s="14" t="s">
        <v>68</v>
      </c>
      <c r="B26" s="14"/>
      <c r="C26" s="15">
        <f t="shared" si="4"/>
        <v>9.14</v>
      </c>
      <c r="D26" s="16">
        <v>2</v>
      </c>
      <c r="E26" s="16">
        <v>0</v>
      </c>
      <c r="F26" s="17">
        <v>18.28</v>
      </c>
      <c r="G26" s="17">
        <v>0</v>
      </c>
      <c r="H26" s="31">
        <f t="shared" si="1"/>
        <v>0</v>
      </c>
      <c r="I26" s="31">
        <f t="shared" si="2"/>
        <v>0.16499378115122776</v>
      </c>
      <c r="J26" s="32">
        <f t="shared" si="5"/>
        <v>3.0160863194444438</v>
      </c>
      <c r="K26" s="32">
        <f t="shared" si="3"/>
        <v>1.5080431597222219</v>
      </c>
      <c r="L26" s="16">
        <v>6</v>
      </c>
      <c r="M26" s="33">
        <f t="shared" si="6"/>
        <v>0.33333333333333331</v>
      </c>
      <c r="N26" s="16">
        <v>0</v>
      </c>
      <c r="O26" s="34">
        <f t="shared" ref="O26:P26" si="34">D26/7</f>
        <v>0.2857142857142857</v>
      </c>
      <c r="P26" s="34">
        <f t="shared" si="34"/>
        <v>0</v>
      </c>
      <c r="Q26" s="29">
        <f t="shared" si="8"/>
        <v>0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4.3316550925925928E-2</v>
      </c>
      <c r="AD26" s="39">
        <f t="shared" si="12"/>
        <v>-0.11955368055555556</v>
      </c>
      <c r="AE26" s="25">
        <v>-3.48</v>
      </c>
      <c r="AF26" s="25">
        <v>-2.7211799999999999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4.3316550925925928E-2</v>
      </c>
      <c r="AD27" s="39">
        <f t="shared" si="12"/>
        <v>0</v>
      </c>
      <c r="AE27" s="25">
        <v>-3.48</v>
      </c>
      <c r="AF27" s="25">
        <v>-2.7211799999999999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4.3316550925925928E-2</v>
      </c>
      <c r="AD28" s="39">
        <f t="shared" si="12"/>
        <v>0</v>
      </c>
      <c r="AE28" s="25">
        <v>-3.48</v>
      </c>
      <c r="AF28" s="25">
        <v>-2.7211799999999999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4.3316550925925928E-2</v>
      </c>
      <c r="AD29" s="39">
        <f t="shared" si="12"/>
        <v>0</v>
      </c>
      <c r="AE29" s="25">
        <v>-3.48</v>
      </c>
      <c r="AF29" s="25">
        <v>-2.7211799999999999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4.3316550925925928E-2</v>
      </c>
      <c r="AD30" s="39">
        <f t="shared" si="12"/>
        <v>0</v>
      </c>
      <c r="AE30" s="25">
        <v>-3.48</v>
      </c>
      <c r="AF30" s="25">
        <v>-2.7211799999999999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1" t="s">
        <v>1460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4.3316550925925928E-2</v>
      </c>
      <c r="AD31" s="39">
        <f t="shared" si="12"/>
        <v>0</v>
      </c>
      <c r="AE31" s="43">
        <v>-3.48</v>
      </c>
      <c r="AF31" s="43">
        <v>-2.7211800000000004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4.3316550925925928E-2</v>
      </c>
      <c r="AD32" s="39">
        <f t="shared" si="12"/>
        <v>0</v>
      </c>
      <c r="AE32" s="58">
        <v>-3.48</v>
      </c>
      <c r="AF32" s="58">
        <v>-2.7211799999999999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28"/>
      <c r="B148" s="28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35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.5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15 Ft Braided Extension Cords - 16/2 Green Fabric Extension Cord Set")</f>
        <v>2 Pack of 15 Ft Braided Extension Cords - 16/2 Green Fabric Extension Cord Set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Info!B1:BJ5000""),2,FALSE),"""")"),"B07W5WJS43")</f>
        <v>B07W5WJS43</v>
      </c>
      <c r="B2" s="3" t="s">
        <v>85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39" customHeight="1" x14ac:dyDescent="0.2">
      <c r="A3" s="76" t="s">
        <v>30</v>
      </c>
      <c r="B3" s="77"/>
      <c r="C3" s="47">
        <f>((AE32+AF32)/0.85)*-1</f>
        <v>12.138378823529413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Sheet!a1:g5000""),2,FALSE),"""")"),"0 - March
0 - April
0 - May
0 - June
0 - July
0 - Aug
0.5 - Sept
1 - Oct
2 - Nov
1.5 - Dec
0.5 - Jan
0 - Feb")</f>
        <v>0 - March
0 - April
0 - May
0 - June
0 - July
0 - Aug
0.5 - Sept
1 - Oct
2 - Nov
1.5 - Dec
0.5 -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Info!B2:BZ7000""),37,FALSE)),"""")*-1"),-5.417622)</f>
        <v>-5.4176219999999997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-4.5092100000000004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-4.5092100000000004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-4.5092100000000004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1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-4.5092100000000004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1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-4.51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1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-4.5092100000000004</v>
      </c>
      <c r="AG9" s="39">
        <v>0</v>
      </c>
    </row>
    <row r="10" spans="1:33" ht="15.75" customHeight="1" x14ac:dyDescent="0.2">
      <c r="A10" s="28" t="s">
        <v>45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-4.5092100000000004</v>
      </c>
      <c r="AG10" s="39">
        <v>0</v>
      </c>
    </row>
    <row r="11" spans="1:33" ht="15.75" customHeight="1" x14ac:dyDescent="0.2">
      <c r="A11" s="28" t="s">
        <v>47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-4.5092100000000004</v>
      </c>
      <c r="AG11" s="39">
        <v>0</v>
      </c>
    </row>
    <row r="12" spans="1:33" ht="15.75" customHeight="1" x14ac:dyDescent="0.2">
      <c r="A12" s="28" t="s">
        <v>49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>
        <v>0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-4.5092100000000004</v>
      </c>
      <c r="AG12" s="39">
        <v>0</v>
      </c>
    </row>
    <row r="13" spans="1:33" ht="15.75" customHeight="1" x14ac:dyDescent="0.2">
      <c r="A13" s="28" t="s">
        <v>51</v>
      </c>
      <c r="B13" s="28" t="s">
        <v>76</v>
      </c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>
        <v>0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-4.5092100000000004</v>
      </c>
      <c r="AG13" s="39">
        <v>0</v>
      </c>
    </row>
    <row r="14" spans="1:33" ht="15.75" customHeight="1" x14ac:dyDescent="0.2">
      <c r="A14" s="28" t="s">
        <v>53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-4.5092100000000004</v>
      </c>
      <c r="AG14" s="39">
        <v>0</v>
      </c>
    </row>
    <row r="15" spans="1:33" ht="15.75" customHeight="1" x14ac:dyDescent="0.2">
      <c r="A15" s="28" t="s">
        <v>54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-4.5092100000000004</v>
      </c>
      <c r="AG15" s="39">
        <v>0</v>
      </c>
    </row>
    <row r="16" spans="1:33" ht="15.75" customHeight="1" x14ac:dyDescent="0.2">
      <c r="A16" s="28" t="s">
        <v>56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-4.5092100000000004</v>
      </c>
      <c r="AG16" s="39">
        <v>0</v>
      </c>
    </row>
    <row r="17" spans="1:33" ht="15.75" customHeight="1" x14ac:dyDescent="0.2">
      <c r="A17" s="28" t="s">
        <v>58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-4.5092100000000004</v>
      </c>
      <c r="AG17" s="39">
        <v>0</v>
      </c>
    </row>
    <row r="18" spans="1:33" ht="15.75" customHeight="1" x14ac:dyDescent="0.2">
      <c r="A18" s="28" t="s">
        <v>59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-4.5092100000000004</v>
      </c>
      <c r="AG18" s="39">
        <v>0</v>
      </c>
    </row>
    <row r="19" spans="1:33" ht="15.75" customHeight="1" x14ac:dyDescent="0.2">
      <c r="A19" s="28" t="s">
        <v>60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-5.1596399999999996</v>
      </c>
      <c r="AG19" s="39">
        <v>0</v>
      </c>
    </row>
    <row r="20" spans="1:33" ht="15.75" customHeight="1" x14ac:dyDescent="0.2">
      <c r="A20" s="28" t="s">
        <v>62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-5.1596399999999996</v>
      </c>
      <c r="AG20" s="39">
        <v>0</v>
      </c>
    </row>
    <row r="21" spans="1:33" ht="15.75" customHeight="1" x14ac:dyDescent="0.2">
      <c r="A21" s="28" t="s">
        <v>63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-5.1596399999999996</v>
      </c>
      <c r="AG21" s="39">
        <v>0</v>
      </c>
    </row>
    <row r="22" spans="1:33" ht="15.75" customHeight="1" x14ac:dyDescent="0.2">
      <c r="A22" s="28" t="s">
        <v>64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-5.1596399999999996</v>
      </c>
      <c r="AG22" s="39">
        <v>0</v>
      </c>
    </row>
    <row r="23" spans="1:33" ht="15.75" customHeight="1" x14ac:dyDescent="0.2">
      <c r="A23" s="28" t="s">
        <v>65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-5.1596399999999996</v>
      </c>
      <c r="AG23" s="39">
        <v>0</v>
      </c>
    </row>
    <row r="24" spans="1:33" ht="15.75" customHeight="1" x14ac:dyDescent="0.2">
      <c r="A24" s="28" t="s">
        <v>66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48" t="s">
        <v>34</v>
      </c>
      <c r="AB24" s="40">
        <f t="shared" si="11"/>
        <v>-0.69</v>
      </c>
      <c r="AC24" s="41">
        <v>1.7098812500000001E-2</v>
      </c>
      <c r="AD24" s="39">
        <f t="shared" si="12"/>
        <v>0</v>
      </c>
      <c r="AE24" s="39">
        <v>-4.9000000000000004</v>
      </c>
      <c r="AF24" s="39">
        <v>-5.1596399999999996</v>
      </c>
      <c r="AG24" s="39">
        <v>0</v>
      </c>
    </row>
    <row r="25" spans="1:33" ht="15.75" customHeight="1" x14ac:dyDescent="0.2">
      <c r="A25" s="28" t="s">
        <v>67</v>
      </c>
      <c r="B25" s="14"/>
      <c r="C25" s="15" t="str">
        <f t="shared" si="4"/>
        <v xml:space="preserve"> - </v>
      </c>
      <c r="D25" s="29">
        <v>0</v>
      </c>
      <c r="E25" s="29">
        <v>0</v>
      </c>
      <c r="F25" s="32">
        <v>0</v>
      </c>
      <c r="G25" s="32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29">
        <v>0</v>
      </c>
      <c r="M25" s="33" t="str">
        <f t="shared" si="6"/>
        <v>-</v>
      </c>
      <c r="N25" s="29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35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1.7098812500000001E-2</v>
      </c>
      <c r="AD25" s="39">
        <f t="shared" si="12"/>
        <v>0</v>
      </c>
      <c r="AE25" s="39">
        <v>-4.9000000000000004</v>
      </c>
      <c r="AF25" s="39">
        <v>-5.16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1.7098812500000001E-2</v>
      </c>
      <c r="AD26" s="39">
        <f t="shared" si="12"/>
        <v>0</v>
      </c>
      <c r="AE26" s="25">
        <v>-4.9000000000000004</v>
      </c>
      <c r="AF26" s="25">
        <v>-5.4176219999999997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1.7098812500000001E-2</v>
      </c>
      <c r="AD27" s="39">
        <f t="shared" si="12"/>
        <v>0</v>
      </c>
      <c r="AE27" s="25">
        <v>-4.9000000000000004</v>
      </c>
      <c r="AF27" s="25">
        <v>-5.4176219999999997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1.7098812500000001E-2</v>
      </c>
      <c r="AD28" s="39">
        <f t="shared" si="12"/>
        <v>0</v>
      </c>
      <c r="AE28" s="25">
        <v>-4.9000000000000004</v>
      </c>
      <c r="AF28" s="25">
        <v>-5.4176219999999997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1.7098812500000001E-2</v>
      </c>
      <c r="AD29" s="39">
        <f t="shared" si="12"/>
        <v>0</v>
      </c>
      <c r="AE29" s="25">
        <v>-4.9000000000000004</v>
      </c>
      <c r="AF29" s="25">
        <v>-5.4176219999999997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1.7098812500000001E-2</v>
      </c>
      <c r="AD30" s="39">
        <f t="shared" si="12"/>
        <v>0</v>
      </c>
      <c r="AE30" s="25">
        <v>-4.9000000000000004</v>
      </c>
      <c r="AF30" s="25">
        <v>-5.4176219999999997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1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1.7098812500000001E-2</v>
      </c>
      <c r="AD31" s="39">
        <f t="shared" si="12"/>
        <v>0</v>
      </c>
      <c r="AE31" s="43">
        <v>-4.9000000000000004</v>
      </c>
      <c r="AF31" s="43">
        <v>-5.4176219999999997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1.7098812500000001E-2</v>
      </c>
      <c r="AD32" s="39">
        <f t="shared" si="12"/>
        <v>0</v>
      </c>
      <c r="AE32" s="58">
        <v>-4.9000000000000004</v>
      </c>
      <c r="AF32" s="58">
        <v>-5.4176219999999997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28"/>
      <c r="B148" s="28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35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.5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20 Ft Braided Extension Cords - 16/2 Green Fabric Extension Cord Set")</f>
        <v>2 Pack of 20 Ft Braided Extension Cords - 16/2 Green Fabric Extension Cord Set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Info!B1:BJ5000""),2,FALSE),"""")"),"B07WC4TCQY")</f>
        <v>B07WC4TCQY</v>
      </c>
      <c r="B2" s="3" t="s">
        <v>86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39" customHeight="1" x14ac:dyDescent="0.2">
      <c r="A3" s="76" t="s">
        <v>30</v>
      </c>
      <c r="B3" s="77"/>
      <c r="C3" s="47">
        <f>((AE32+AF32)/0.85)*-1</f>
        <v>12.873706176470588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Info!B2:BZ7000""),37,FALSE)),"""")*-1"),-6.04265025)</f>
        <v>-6.0426502500000003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-5.7549049999999999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-5.7549049999999999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 t="s">
        <v>33</v>
      </c>
      <c r="U6" s="36" t="s">
        <v>33</v>
      </c>
      <c r="V6" s="37" t="s">
        <v>33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-5.7549049999999999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 t="s">
        <v>33</v>
      </c>
      <c r="U7" s="36" t="s">
        <v>33</v>
      </c>
      <c r="V7" s="37" t="s">
        <v>33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-5.7549049999999999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 t="s">
        <v>33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-5.75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 t="s">
        <v>33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-5.7549049999999999</v>
      </c>
      <c r="AG9" s="39">
        <v>0</v>
      </c>
    </row>
    <row r="10" spans="1:33" ht="15.75" customHeight="1" x14ac:dyDescent="0.2">
      <c r="A10" s="28" t="s">
        <v>45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 t="s">
        <v>33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-5.7549049999999999</v>
      </c>
      <c r="AG10" s="39">
        <v>0</v>
      </c>
    </row>
    <row r="11" spans="1:33" ht="15.75" customHeight="1" x14ac:dyDescent="0.2">
      <c r="A11" s="28" t="s">
        <v>47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 t="s">
        <v>33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-5.7549049999999999</v>
      </c>
      <c r="AG11" s="39">
        <v>0</v>
      </c>
    </row>
    <row r="12" spans="1:33" ht="15.75" customHeight="1" x14ac:dyDescent="0.2">
      <c r="A12" s="28" t="s">
        <v>49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 t="s">
        <v>33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-5.7549049999999999</v>
      </c>
      <c r="AG12" s="39">
        <v>0</v>
      </c>
    </row>
    <row r="13" spans="1:33" ht="15.75" customHeight="1" x14ac:dyDescent="0.2">
      <c r="A13" s="28" t="s">
        <v>51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 t="s">
        <v>33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-5.7549049999999999</v>
      </c>
      <c r="AG13" s="39">
        <v>0</v>
      </c>
    </row>
    <row r="14" spans="1:33" ht="15.75" customHeight="1" x14ac:dyDescent="0.2">
      <c r="A14" s="28" t="s">
        <v>53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 t="s">
        <v>33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-5.7549049999999999</v>
      </c>
      <c r="AG14" s="39">
        <v>0</v>
      </c>
    </row>
    <row r="15" spans="1:33" ht="15.75" customHeight="1" x14ac:dyDescent="0.2">
      <c r="A15" s="28" t="s">
        <v>54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 t="s">
        <v>33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-5.7549049999999999</v>
      </c>
      <c r="AG15" s="39">
        <v>0</v>
      </c>
    </row>
    <row r="16" spans="1:33" ht="15.75" customHeight="1" x14ac:dyDescent="0.2">
      <c r="A16" s="28" t="s">
        <v>56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 t="s">
        <v>33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-5.7549049999999999</v>
      </c>
      <c r="AG16" s="39">
        <v>0</v>
      </c>
    </row>
    <row r="17" spans="1:33" ht="15.75" customHeight="1" x14ac:dyDescent="0.2">
      <c r="A17" s="28" t="s">
        <v>58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 t="s">
        <v>33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-5.7549049999999999</v>
      </c>
      <c r="AG17" s="39">
        <v>0</v>
      </c>
    </row>
    <row r="18" spans="1:33" ht="15.75" customHeight="1" x14ac:dyDescent="0.2">
      <c r="A18" s="28" t="s">
        <v>59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 t="s">
        <v>33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-5.7549049999999999</v>
      </c>
      <c r="AG18" s="39">
        <v>0</v>
      </c>
    </row>
    <row r="19" spans="1:33" ht="15.75" customHeight="1" x14ac:dyDescent="0.2">
      <c r="A19" s="28" t="s">
        <v>60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 t="s">
        <v>33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-5.7549049999999999</v>
      </c>
      <c r="AG19" s="39">
        <v>0</v>
      </c>
    </row>
    <row r="20" spans="1:33" ht="15.75" customHeight="1" x14ac:dyDescent="0.2">
      <c r="A20" s="28" t="s">
        <v>62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 t="s">
        <v>33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-5.7549049999999999</v>
      </c>
      <c r="AG20" s="39">
        <v>0</v>
      </c>
    </row>
    <row r="21" spans="1:33" ht="15.75" customHeight="1" x14ac:dyDescent="0.2">
      <c r="A21" s="28" t="s">
        <v>63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-5.7549049999999999</v>
      </c>
      <c r="AG21" s="39">
        <v>0</v>
      </c>
    </row>
    <row r="22" spans="1:33" ht="15.75" customHeight="1" x14ac:dyDescent="0.2">
      <c r="A22" s="28" t="s">
        <v>64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 t="s">
        <v>33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-5.7549049999999999</v>
      </c>
      <c r="AG22" s="39">
        <v>0</v>
      </c>
    </row>
    <row r="23" spans="1:33" ht="15.75" customHeight="1" x14ac:dyDescent="0.2">
      <c r="A23" s="28" t="s">
        <v>65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 t="s">
        <v>33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-5.7549049999999999</v>
      </c>
      <c r="AG23" s="39">
        <v>0</v>
      </c>
    </row>
    <row r="24" spans="1:33" ht="15.75" customHeight="1" x14ac:dyDescent="0.2">
      <c r="A24" s="28" t="s">
        <v>66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 t="s">
        <v>33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48" t="s">
        <v>34</v>
      </c>
      <c r="AB24" s="40">
        <f t="shared" si="11"/>
        <v>-0.69</v>
      </c>
      <c r="AC24" s="41">
        <v>1.9430541666666665E-2</v>
      </c>
      <c r="AD24" s="39">
        <f t="shared" si="12"/>
        <v>0</v>
      </c>
      <c r="AE24" s="39">
        <v>-4.9000000000000004</v>
      </c>
      <c r="AF24" s="39">
        <v>-5.7549049999999999</v>
      </c>
      <c r="AG24" s="39">
        <v>0</v>
      </c>
    </row>
    <row r="25" spans="1:33" ht="15.75" customHeight="1" x14ac:dyDescent="0.2">
      <c r="A25" s="28" t="s">
        <v>67</v>
      </c>
      <c r="B25" s="14"/>
      <c r="C25" s="15" t="str">
        <f t="shared" si="4"/>
        <v xml:space="preserve"> - </v>
      </c>
      <c r="D25" s="29">
        <v>0</v>
      </c>
      <c r="E25" s="29">
        <v>0</v>
      </c>
      <c r="F25" s="32">
        <v>0</v>
      </c>
      <c r="G25" s="32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29">
        <v>0</v>
      </c>
      <c r="M25" s="33" t="str">
        <f t="shared" si="6"/>
        <v>-</v>
      </c>
      <c r="N25" s="29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35">
        <v>0</v>
      </c>
      <c r="T25" s="28" t="s">
        <v>33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1.9430541666666665E-2</v>
      </c>
      <c r="AD25" s="39">
        <f t="shared" si="12"/>
        <v>0</v>
      </c>
      <c r="AE25" s="39">
        <v>-4.9000000000000004</v>
      </c>
      <c r="AF25" s="39">
        <v>-5.75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 t="s">
        <v>33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1.9430541666666665E-2</v>
      </c>
      <c r="AD26" s="39">
        <f t="shared" si="12"/>
        <v>0</v>
      </c>
      <c r="AE26" s="25">
        <v>-4.9000000000000004</v>
      </c>
      <c r="AF26" s="25">
        <v>-6.0426502500000003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 t="s">
        <v>33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1.9430541666666665E-2</v>
      </c>
      <c r="AD27" s="39">
        <f t="shared" si="12"/>
        <v>0</v>
      </c>
      <c r="AE27" s="25">
        <v>-4.9000000000000004</v>
      </c>
      <c r="AF27" s="25">
        <v>-6.0426502500000003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 t="s">
        <v>33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1.9430541666666665E-2</v>
      </c>
      <c r="AD28" s="39">
        <f t="shared" si="12"/>
        <v>0</v>
      </c>
      <c r="AE28" s="25">
        <v>-4.9000000000000004</v>
      </c>
      <c r="AF28" s="25">
        <v>-6.0426502500000003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 t="s">
        <v>33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1.9430541666666665E-2</v>
      </c>
      <c r="AD29" s="39">
        <f t="shared" si="12"/>
        <v>0</v>
      </c>
      <c r="AE29" s="25">
        <v>-4.9000000000000004</v>
      </c>
      <c r="AF29" s="25">
        <v>-6.0426502500000003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 t="s">
        <v>33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1.9430541666666665E-2</v>
      </c>
      <c r="AD30" s="39">
        <f t="shared" si="12"/>
        <v>0</v>
      </c>
      <c r="AE30" s="25">
        <v>-4.9000000000000004</v>
      </c>
      <c r="AF30" s="25">
        <v>-6.0426502500000003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1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1.9430541666666665E-2</v>
      </c>
      <c r="AD31" s="39">
        <f t="shared" si="12"/>
        <v>0</v>
      </c>
      <c r="AE31" s="43">
        <v>-4.9000000000000004</v>
      </c>
      <c r="AF31" s="43">
        <v>-6.0426502500000003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1.9430541666666665E-2</v>
      </c>
      <c r="AD32" s="39">
        <f t="shared" si="12"/>
        <v>0</v>
      </c>
      <c r="AE32" s="58">
        <v>-4.9000000000000004</v>
      </c>
      <c r="AF32" s="58">
        <v>-6.0426502500000003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28"/>
      <c r="B148" s="28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35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.5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15 Ft Braided Extension Cords - 16/2 Gray Chevron Fabric Extension Cord Set")</f>
        <v>2 Pack of 15 Ft Braided Extension Cords - 16/2 Gray Chevron Fabric Extension Cord Set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Info!B1:BJ5000""),2,FALSE),"""")"),"B07W94PM3Q")</f>
        <v>B07W94PM3Q</v>
      </c>
      <c r="B2" s="3" t="s">
        <v>87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59.25" customHeight="1" x14ac:dyDescent="0.2">
      <c r="A3" s="76" t="s">
        <v>30</v>
      </c>
      <c r="B3" s="77"/>
      <c r="C3" s="47">
        <f>((AE32+AF32)/0.85)*-1</f>
        <v>12.138378823529413</v>
      </c>
      <c r="D3" s="5">
        <f>SUM(D4:D99765)</f>
        <v>113</v>
      </c>
      <c r="E3" s="5"/>
      <c r="F3" s="6">
        <f t="shared" ref="F3:G3" si="0">SUM(F4:F99765)</f>
        <v>1658.91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0.20313756916315417</v>
      </c>
      <c r="J3" s="6">
        <f>SUM(J4:J99765)</f>
        <v>336.98694486044809</v>
      </c>
      <c r="K3" s="6">
        <f t="shared" ref="K3:K32" si="3">J3/D3</f>
        <v>2.9821853527473281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1 - May
1 - June
1 - July
1 - Aug
1.5 - Sept
1.5 - Oct
2 - Nov
1.5 - Dec
1 - Jan
0.5 - Feb")</f>
        <v>0.5 - March
0.5 - April
1 - May
1 - June
1 - July
1 - Aug
1.5 - Sept
1.5 - Oct
2 - Nov
1.5 - Dec
1 -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-9.1851251395519462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Info!B2:BZ7000""),37,FALSE)),"""")*-1"),-5.417622)</f>
        <v>-5.4176219999999997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88</v>
      </c>
      <c r="C4" s="15">
        <f t="shared" ref="C4:C32" si="4">IFERROR(F4/D4," - ")</f>
        <v>13.320476190476191</v>
      </c>
      <c r="D4" s="16">
        <v>21</v>
      </c>
      <c r="E4" s="16">
        <v>0</v>
      </c>
      <c r="F4" s="17">
        <v>279.73</v>
      </c>
      <c r="G4" s="17">
        <v>0</v>
      </c>
      <c r="H4" s="18">
        <f t="shared" si="1"/>
        <v>0</v>
      </c>
      <c r="I4" s="18">
        <f t="shared" si="2"/>
        <v>0.13752658764999581</v>
      </c>
      <c r="J4" s="17">
        <f t="shared" ref="J4:J32" si="5">F4*0.85+G4+AF4*D4+D4*AE4+AG4+AD4</f>
        <v>38.470312363333328</v>
      </c>
      <c r="K4" s="17">
        <f t="shared" si="3"/>
        <v>1.8319196363492061</v>
      </c>
      <c r="L4" s="16">
        <v>39</v>
      </c>
      <c r="M4" s="19">
        <f t="shared" ref="M4:M32" si="6">IFERROR(D4/L4,"-")</f>
        <v>0.53846153846153844</v>
      </c>
      <c r="N4" s="16">
        <v>93</v>
      </c>
      <c r="O4" s="20">
        <f t="shared" ref="O4:P4" si="7">D4/7</f>
        <v>3</v>
      </c>
      <c r="P4" s="20">
        <f t="shared" si="7"/>
        <v>0</v>
      </c>
      <c r="Q4" s="16">
        <f t="shared" ref="Q4:Q32" si="8">ROUNDDOWN(N4/(O4+P4),0)</f>
        <v>31</v>
      </c>
      <c r="R4" s="16"/>
      <c r="S4" s="21">
        <v>0.90470139771283298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5.8895018518518513E-2</v>
      </c>
      <c r="AD4" s="25">
        <f t="shared" ref="AD4:AD32" si="12">IFERROR(AB4*AC4*D4*2,0)</f>
        <v>-1.7067776366666663</v>
      </c>
      <c r="AE4" s="25">
        <v>-4.9000000000000004</v>
      </c>
      <c r="AF4" s="25">
        <v>-4.5092100000000004</v>
      </c>
      <c r="AG4" s="25">
        <v>0</v>
      </c>
    </row>
    <row r="5" spans="1:33" ht="15.75" customHeight="1" x14ac:dyDescent="0.2">
      <c r="A5" s="28" t="s">
        <v>35</v>
      </c>
      <c r="B5" s="28" t="s">
        <v>89</v>
      </c>
      <c r="C5" s="15">
        <f t="shared" si="4"/>
        <v>13.600909090909092</v>
      </c>
      <c r="D5" s="29">
        <v>11</v>
      </c>
      <c r="E5" s="29">
        <v>0</v>
      </c>
      <c r="F5" s="30">
        <v>149.61000000000001</v>
      </c>
      <c r="G5" s="30">
        <v>0</v>
      </c>
      <c r="H5" s="31">
        <f t="shared" si="1"/>
        <v>0</v>
      </c>
      <c r="I5" s="31">
        <f t="shared" si="2"/>
        <v>0.15220993026612337</v>
      </c>
      <c r="J5" s="32">
        <f t="shared" si="5"/>
        <v>22.77212766711472</v>
      </c>
      <c r="K5" s="32">
        <f t="shared" si="3"/>
        <v>2.0701934242831563</v>
      </c>
      <c r="L5" s="29">
        <v>49</v>
      </c>
      <c r="M5" s="33">
        <f t="shared" si="6"/>
        <v>0.22448979591836735</v>
      </c>
      <c r="N5" s="29">
        <v>79</v>
      </c>
      <c r="O5" s="34">
        <f t="shared" ref="O5:P5" si="13">D5/7</f>
        <v>1.5714285714285714</v>
      </c>
      <c r="P5" s="34">
        <f t="shared" si="13"/>
        <v>0</v>
      </c>
      <c r="Q5" s="29">
        <f t="shared" si="8"/>
        <v>50</v>
      </c>
      <c r="R5" s="29"/>
      <c r="S5" s="35">
        <v>1.00723589001447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5.8963263035921198E-2</v>
      </c>
      <c r="AD5" s="39">
        <f t="shared" si="12"/>
        <v>-0.8950623328852837</v>
      </c>
      <c r="AE5" s="39">
        <v>-4.9000000000000004</v>
      </c>
      <c r="AF5" s="39">
        <v>-4.5092100000000004</v>
      </c>
      <c r="AG5" s="39">
        <v>0</v>
      </c>
    </row>
    <row r="6" spans="1:33" ht="15.75" customHeight="1" x14ac:dyDescent="0.2">
      <c r="A6" s="28" t="s">
        <v>37</v>
      </c>
      <c r="B6" s="28" t="s">
        <v>90</v>
      </c>
      <c r="C6" s="15">
        <f t="shared" si="4"/>
        <v>14.467777777777782</v>
      </c>
      <c r="D6" s="29">
        <v>18</v>
      </c>
      <c r="E6" s="29">
        <v>0</v>
      </c>
      <c r="F6" s="30">
        <v>260.42000000000007</v>
      </c>
      <c r="G6" s="30">
        <v>0</v>
      </c>
      <c r="H6" s="31">
        <f t="shared" si="1"/>
        <v>0</v>
      </c>
      <c r="I6" s="31">
        <f t="shared" si="2"/>
        <v>0.19402606458797336</v>
      </c>
      <c r="J6" s="32">
        <f t="shared" si="5"/>
        <v>50.52826774000004</v>
      </c>
      <c r="K6" s="32">
        <f t="shared" si="3"/>
        <v>2.8071259855555577</v>
      </c>
      <c r="L6" s="29">
        <v>51</v>
      </c>
      <c r="M6" s="33">
        <f t="shared" si="6"/>
        <v>0.35294117647058826</v>
      </c>
      <c r="N6" s="29">
        <v>60</v>
      </c>
      <c r="O6" s="34">
        <f t="shared" ref="O6:P6" si="14">D6/7</f>
        <v>2.5714285714285716</v>
      </c>
      <c r="P6" s="34">
        <f t="shared" si="14"/>
        <v>0</v>
      </c>
      <c r="Q6" s="29">
        <f t="shared" si="8"/>
        <v>23</v>
      </c>
      <c r="R6" s="29"/>
      <c r="S6" s="35">
        <v>1.15189873417721</v>
      </c>
      <c r="T6" s="28">
        <v>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5.8895018518518513E-2</v>
      </c>
      <c r="AD6" s="39">
        <f t="shared" si="12"/>
        <v>-1.4629522599999996</v>
      </c>
      <c r="AE6" s="39">
        <v>-4.9000000000000004</v>
      </c>
      <c r="AF6" s="39">
        <v>-4.5092100000000004</v>
      </c>
      <c r="AG6" s="39">
        <v>0</v>
      </c>
    </row>
    <row r="7" spans="1:33" ht="15.75" customHeight="1" x14ac:dyDescent="0.2">
      <c r="A7" s="28" t="s">
        <v>39</v>
      </c>
      <c r="B7" s="28" t="s">
        <v>44</v>
      </c>
      <c r="C7" s="15">
        <f t="shared" si="4"/>
        <v>15.816363636363635</v>
      </c>
      <c r="D7" s="29">
        <v>11</v>
      </c>
      <c r="E7" s="29">
        <v>0</v>
      </c>
      <c r="F7" s="30">
        <v>173.98</v>
      </c>
      <c r="G7" s="30">
        <v>0</v>
      </c>
      <c r="H7" s="31">
        <f t="shared" si="1"/>
        <v>0</v>
      </c>
      <c r="I7" s="31">
        <f t="shared" si="2"/>
        <v>0.24995783204327426</v>
      </c>
      <c r="J7" s="32">
        <f t="shared" si="5"/>
        <v>43.487663618888853</v>
      </c>
      <c r="K7" s="32">
        <f t="shared" si="3"/>
        <v>3.9534239653535321</v>
      </c>
      <c r="L7" s="29">
        <v>39</v>
      </c>
      <c r="M7" s="33">
        <f t="shared" si="6"/>
        <v>0.28205128205128205</v>
      </c>
      <c r="N7" s="29">
        <v>51</v>
      </c>
      <c r="O7" s="34">
        <f t="shared" ref="O7:P7" si="15">D7/7</f>
        <v>1.5714285714285714</v>
      </c>
      <c r="P7" s="34">
        <f t="shared" si="15"/>
        <v>0</v>
      </c>
      <c r="Q7" s="29">
        <f t="shared" si="8"/>
        <v>32</v>
      </c>
      <c r="R7" s="29"/>
      <c r="S7" s="35">
        <v>1.2537313432835799</v>
      </c>
      <c r="T7" s="28">
        <v>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5.8895018518518513E-2</v>
      </c>
      <c r="AD7" s="39">
        <f t="shared" si="12"/>
        <v>-0.89402638111111088</v>
      </c>
      <c r="AE7" s="39">
        <v>-4.9000000000000004</v>
      </c>
      <c r="AF7" s="39">
        <v>-4.5092100000000004</v>
      </c>
      <c r="AG7" s="39">
        <v>0</v>
      </c>
    </row>
    <row r="8" spans="1:33" ht="15.75" customHeight="1" x14ac:dyDescent="0.2">
      <c r="A8" s="28" t="s">
        <v>41</v>
      </c>
      <c r="B8" s="28" t="s">
        <v>44</v>
      </c>
      <c r="C8" s="15">
        <f t="shared" si="4"/>
        <v>15.966923076923079</v>
      </c>
      <c r="D8" s="29">
        <v>13</v>
      </c>
      <c r="E8" s="29">
        <v>0</v>
      </c>
      <c r="F8" s="30">
        <v>207.57000000000002</v>
      </c>
      <c r="G8" s="30">
        <v>0</v>
      </c>
      <c r="H8" s="31">
        <f t="shared" si="1"/>
        <v>0</v>
      </c>
      <c r="I8" s="31">
        <f t="shared" si="2"/>
        <v>0.2555664275558982</v>
      </c>
      <c r="J8" s="32">
        <f t="shared" si="5"/>
        <v>53.047923367777791</v>
      </c>
      <c r="K8" s="32">
        <f t="shared" si="3"/>
        <v>4.0806094898290608</v>
      </c>
      <c r="L8" s="29">
        <v>23</v>
      </c>
      <c r="M8" s="33">
        <f t="shared" si="6"/>
        <v>0.56521739130434778</v>
      </c>
      <c r="N8" s="29">
        <v>37</v>
      </c>
      <c r="O8" s="34">
        <f t="shared" ref="O8:P8" si="16">D8/7</f>
        <v>1.8571428571428572</v>
      </c>
      <c r="P8" s="34">
        <f t="shared" si="16"/>
        <v>0</v>
      </c>
      <c r="Q8" s="29">
        <f t="shared" si="8"/>
        <v>19</v>
      </c>
      <c r="R8" s="29"/>
      <c r="S8" s="35">
        <v>1.42385321100917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5.8895018518518513E-2</v>
      </c>
      <c r="AD8" s="39">
        <f t="shared" si="12"/>
        <v>-1.0565766322222219</v>
      </c>
      <c r="AE8" s="39">
        <v>-4.9000000000000004</v>
      </c>
      <c r="AF8" s="39">
        <v>-4.51</v>
      </c>
      <c r="AG8" s="39">
        <v>0</v>
      </c>
    </row>
    <row r="9" spans="1:33" ht="15.75" customHeight="1" x14ac:dyDescent="0.2">
      <c r="A9" s="28" t="s">
        <v>43</v>
      </c>
      <c r="B9" s="28" t="s">
        <v>44</v>
      </c>
      <c r="C9" s="15">
        <f t="shared" si="4"/>
        <v>16.213999999999999</v>
      </c>
      <c r="D9" s="29">
        <v>10</v>
      </c>
      <c r="E9" s="29">
        <v>0</v>
      </c>
      <c r="F9" s="30">
        <v>162.13999999999999</v>
      </c>
      <c r="G9" s="30">
        <v>0</v>
      </c>
      <c r="H9" s="31">
        <f t="shared" si="1"/>
        <v>0</v>
      </c>
      <c r="I9" s="31">
        <f t="shared" si="2"/>
        <v>0.26467342262516613</v>
      </c>
      <c r="J9" s="32">
        <f t="shared" si="5"/>
        <v>42.914148744444432</v>
      </c>
      <c r="K9" s="32">
        <f t="shared" si="3"/>
        <v>4.2914148744444436</v>
      </c>
      <c r="L9" s="29">
        <v>32</v>
      </c>
      <c r="M9" s="33">
        <f t="shared" si="6"/>
        <v>0.3125</v>
      </c>
      <c r="N9" s="29">
        <v>26</v>
      </c>
      <c r="O9" s="34">
        <f t="shared" ref="O9:P9" si="17">D9/7</f>
        <v>1.4285714285714286</v>
      </c>
      <c r="P9" s="34">
        <f t="shared" si="17"/>
        <v>0</v>
      </c>
      <c r="Q9" s="29">
        <f t="shared" si="8"/>
        <v>18</v>
      </c>
      <c r="R9" s="29"/>
      <c r="S9" s="35">
        <v>1.5983263598326301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5.8895018518518513E-2</v>
      </c>
      <c r="AD9" s="39">
        <f t="shared" si="12"/>
        <v>-0.81275125555555539</v>
      </c>
      <c r="AE9" s="39">
        <v>-4.9000000000000004</v>
      </c>
      <c r="AF9" s="39">
        <v>-4.5092100000000004</v>
      </c>
      <c r="AG9" s="39">
        <v>0</v>
      </c>
    </row>
    <row r="10" spans="1:33" ht="15.75" customHeight="1" x14ac:dyDescent="0.2">
      <c r="A10" s="28" t="s">
        <v>45</v>
      </c>
      <c r="B10" s="28" t="s">
        <v>91</v>
      </c>
      <c r="C10" s="15">
        <f t="shared" si="4"/>
        <v>14.674000000000001</v>
      </c>
      <c r="D10" s="29">
        <v>5</v>
      </c>
      <c r="E10" s="29">
        <v>0</v>
      </c>
      <c r="F10" s="30">
        <v>73.37</v>
      </c>
      <c r="G10" s="30">
        <v>0</v>
      </c>
      <c r="H10" s="31">
        <f t="shared" si="1"/>
        <v>0</v>
      </c>
      <c r="I10" s="31">
        <f t="shared" si="2"/>
        <v>0.20324484628897671</v>
      </c>
      <c r="J10" s="32">
        <f t="shared" si="5"/>
        <v>14.912074372222222</v>
      </c>
      <c r="K10" s="32">
        <f t="shared" si="3"/>
        <v>2.9824148744444443</v>
      </c>
      <c r="L10" s="29">
        <v>18</v>
      </c>
      <c r="M10" s="33">
        <f t="shared" si="6"/>
        <v>0.27777777777777779</v>
      </c>
      <c r="N10" s="29">
        <v>22</v>
      </c>
      <c r="O10" s="34">
        <f t="shared" ref="O10:P10" si="18">D10/7</f>
        <v>0.7142857142857143</v>
      </c>
      <c r="P10" s="34">
        <f t="shared" si="18"/>
        <v>0</v>
      </c>
      <c r="Q10" s="29">
        <f t="shared" si="8"/>
        <v>30</v>
      </c>
      <c r="R10" s="29"/>
      <c r="S10" s="35">
        <v>1.7251184834123201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5.8895018518518513E-2</v>
      </c>
      <c r="AD10" s="39">
        <f t="shared" si="12"/>
        <v>-0.40637562777777769</v>
      </c>
      <c r="AE10" s="39">
        <v>-4.9000000000000004</v>
      </c>
      <c r="AF10" s="39">
        <v>-4.5092100000000004</v>
      </c>
      <c r="AG10" s="39">
        <v>0</v>
      </c>
    </row>
    <row r="11" spans="1:33" ht="15.75" customHeight="1" x14ac:dyDescent="0.2">
      <c r="A11" s="28" t="s">
        <v>47</v>
      </c>
      <c r="B11" s="28" t="s">
        <v>46</v>
      </c>
      <c r="C11" s="15">
        <f t="shared" si="4"/>
        <v>14.863999999999999</v>
      </c>
      <c r="D11" s="29">
        <v>5</v>
      </c>
      <c r="E11" s="29">
        <v>0</v>
      </c>
      <c r="F11" s="30">
        <v>74.319999999999993</v>
      </c>
      <c r="G11" s="30">
        <v>0</v>
      </c>
      <c r="H11" s="31">
        <f t="shared" si="1"/>
        <v>0</v>
      </c>
      <c r="I11" s="31">
        <f t="shared" si="2"/>
        <v>0.21151203407188124</v>
      </c>
      <c r="J11" s="32">
        <f t="shared" si="5"/>
        <v>15.719574372222212</v>
      </c>
      <c r="K11" s="32">
        <f t="shared" si="3"/>
        <v>3.1439148744444423</v>
      </c>
      <c r="L11" s="29">
        <v>34</v>
      </c>
      <c r="M11" s="33">
        <f t="shared" si="6"/>
        <v>0.14705882352941177</v>
      </c>
      <c r="N11" s="29">
        <v>16</v>
      </c>
      <c r="O11" s="34">
        <f t="shared" ref="O11:P11" si="19">D11/7</f>
        <v>0.7142857142857143</v>
      </c>
      <c r="P11" s="34">
        <f t="shared" si="19"/>
        <v>0</v>
      </c>
      <c r="Q11" s="29">
        <f t="shared" si="8"/>
        <v>22</v>
      </c>
      <c r="R11" s="29"/>
      <c r="S11" s="35">
        <v>1.75257731958762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5.8895018518518513E-2</v>
      </c>
      <c r="AD11" s="39">
        <f t="shared" si="12"/>
        <v>-0.40637562777777769</v>
      </c>
      <c r="AE11" s="39">
        <v>-4.9000000000000004</v>
      </c>
      <c r="AF11" s="39">
        <v>-4.5092100000000004</v>
      </c>
      <c r="AG11" s="39">
        <v>0</v>
      </c>
    </row>
    <row r="12" spans="1:33" ht="15.75" customHeight="1" x14ac:dyDescent="0.2">
      <c r="A12" s="28" t="s">
        <v>49</v>
      </c>
      <c r="B12" s="28" t="s">
        <v>46</v>
      </c>
      <c r="C12" s="15">
        <f t="shared" si="4"/>
        <v>14.99</v>
      </c>
      <c r="D12" s="29">
        <v>5</v>
      </c>
      <c r="E12" s="29">
        <v>0</v>
      </c>
      <c r="F12" s="30">
        <v>74.95</v>
      </c>
      <c r="G12" s="30">
        <v>0</v>
      </c>
      <c r="H12" s="31">
        <f t="shared" si="1"/>
        <v>0</v>
      </c>
      <c r="I12" s="31">
        <f t="shared" si="2"/>
        <v>0.21687891090356537</v>
      </c>
      <c r="J12" s="32">
        <f t="shared" si="5"/>
        <v>16.255074372222225</v>
      </c>
      <c r="K12" s="32">
        <f t="shared" si="3"/>
        <v>3.2510148744444449</v>
      </c>
      <c r="L12" s="29">
        <v>26</v>
      </c>
      <c r="M12" s="33">
        <f t="shared" si="6"/>
        <v>0.19230769230769232</v>
      </c>
      <c r="N12" s="29">
        <v>12</v>
      </c>
      <c r="O12" s="34">
        <f t="shared" ref="O12:P12" si="20">D12/7</f>
        <v>0.7142857142857143</v>
      </c>
      <c r="P12" s="34">
        <f t="shared" si="20"/>
        <v>0</v>
      </c>
      <c r="Q12" s="29">
        <f t="shared" si="8"/>
        <v>16</v>
      </c>
      <c r="R12" s="29"/>
      <c r="S12" s="35">
        <v>1.87283236994219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5.8895018518518513E-2</v>
      </c>
      <c r="AD12" s="39">
        <f t="shared" si="12"/>
        <v>-0.40637562777777769</v>
      </c>
      <c r="AE12" s="39">
        <v>-4.9000000000000004</v>
      </c>
      <c r="AF12" s="39">
        <v>-4.5092100000000004</v>
      </c>
      <c r="AG12" s="39">
        <v>0</v>
      </c>
    </row>
    <row r="13" spans="1:33" ht="15.75" customHeight="1" x14ac:dyDescent="0.2">
      <c r="A13" s="28" t="s">
        <v>51</v>
      </c>
      <c r="B13" s="28" t="s">
        <v>92</v>
      </c>
      <c r="C13" s="15">
        <f t="shared" si="4"/>
        <v>15.093333333333334</v>
      </c>
      <c r="D13" s="29">
        <v>3</v>
      </c>
      <c r="E13" s="29">
        <v>0</v>
      </c>
      <c r="F13" s="32">
        <v>45.28</v>
      </c>
      <c r="G13" s="30">
        <v>0</v>
      </c>
      <c r="H13" s="31">
        <f t="shared" si="1"/>
        <v>0</v>
      </c>
      <c r="I13" s="31">
        <f t="shared" si="2"/>
        <v>0.22121344132803289</v>
      </c>
      <c r="J13" s="32">
        <f t="shared" si="5"/>
        <v>10.01654462333333</v>
      </c>
      <c r="K13" s="32">
        <f t="shared" si="3"/>
        <v>3.3388482077777764</v>
      </c>
      <c r="L13" s="29">
        <v>13</v>
      </c>
      <c r="M13" s="33">
        <f t="shared" si="6"/>
        <v>0.23076923076923078</v>
      </c>
      <c r="N13" s="29">
        <v>8</v>
      </c>
      <c r="O13" s="34">
        <f t="shared" ref="O13:P13" si="21">D13/7</f>
        <v>0.42857142857142855</v>
      </c>
      <c r="P13" s="34">
        <f t="shared" si="21"/>
        <v>0</v>
      </c>
      <c r="Q13" s="29">
        <f t="shared" si="8"/>
        <v>18</v>
      </c>
      <c r="R13" s="29"/>
      <c r="S13" s="35">
        <v>1.85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5.8895018518518513E-2</v>
      </c>
      <c r="AD13" s="39">
        <f t="shared" si="12"/>
        <v>-0.24382537666666659</v>
      </c>
      <c r="AE13" s="39">
        <v>-4.9000000000000004</v>
      </c>
      <c r="AF13" s="39">
        <v>-4.5092100000000004</v>
      </c>
      <c r="AG13" s="39">
        <v>0</v>
      </c>
    </row>
    <row r="14" spans="1:33" ht="15.75" customHeight="1" x14ac:dyDescent="0.2">
      <c r="A14" s="28" t="s">
        <v>53</v>
      </c>
      <c r="B14" s="28" t="s">
        <v>76</v>
      </c>
      <c r="C14" s="15">
        <f t="shared" si="4"/>
        <v>14.352499999999999</v>
      </c>
      <c r="D14" s="29">
        <v>8</v>
      </c>
      <c r="E14" s="29">
        <v>1</v>
      </c>
      <c r="F14" s="32">
        <v>114.82</v>
      </c>
      <c r="G14" s="30">
        <v>0</v>
      </c>
      <c r="H14" s="31">
        <f t="shared" si="1"/>
        <v>0</v>
      </c>
      <c r="I14" s="31">
        <f t="shared" si="2"/>
        <v>0.18875735059706972</v>
      </c>
      <c r="J14" s="32">
        <f t="shared" si="5"/>
        <v>21.673118995555544</v>
      </c>
      <c r="K14" s="32">
        <f t="shared" si="3"/>
        <v>2.709139874444443</v>
      </c>
      <c r="L14" s="29">
        <v>16</v>
      </c>
      <c r="M14" s="33">
        <f t="shared" si="6"/>
        <v>0.5</v>
      </c>
      <c r="N14" s="29">
        <v>0</v>
      </c>
      <c r="O14" s="34">
        <f t="shared" ref="O14:P14" si="22">D14/7</f>
        <v>1.1428571428571428</v>
      </c>
      <c r="P14" s="34">
        <f t="shared" si="22"/>
        <v>0.14285714285714285</v>
      </c>
      <c r="Q14" s="29">
        <f t="shared" si="8"/>
        <v>0</v>
      </c>
      <c r="R14" s="29"/>
      <c r="S14" s="35">
        <v>2.1333333333333302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5.8895018518518513E-2</v>
      </c>
      <c r="AD14" s="39">
        <f t="shared" si="12"/>
        <v>-0.65020100444444429</v>
      </c>
      <c r="AE14" s="39">
        <v>-4.9000000000000004</v>
      </c>
      <c r="AF14" s="39">
        <v>-4.5092100000000004</v>
      </c>
      <c r="AG14" s="39">
        <v>0</v>
      </c>
    </row>
    <row r="15" spans="1:33" ht="15.75" customHeight="1" x14ac:dyDescent="0.2">
      <c r="A15" s="28" t="s">
        <v>54</v>
      </c>
      <c r="B15" s="28"/>
      <c r="C15" s="15">
        <f t="shared" si="4"/>
        <v>14.24</v>
      </c>
      <c r="D15" s="29">
        <v>1</v>
      </c>
      <c r="E15" s="29">
        <v>0</v>
      </c>
      <c r="F15" s="32">
        <v>14.24</v>
      </c>
      <c r="G15" s="30">
        <v>0</v>
      </c>
      <c r="H15" s="31">
        <f t="shared" si="1"/>
        <v>0</v>
      </c>
      <c r="I15" s="31">
        <f t="shared" si="2"/>
        <v>0.18353334792446932</v>
      </c>
      <c r="J15" s="32">
        <f t="shared" si="5"/>
        <v>2.613514874444443</v>
      </c>
      <c r="K15" s="32">
        <f t="shared" si="3"/>
        <v>2.613514874444443</v>
      </c>
      <c r="L15" s="29">
        <v>1</v>
      </c>
      <c r="M15" s="33">
        <f t="shared" si="6"/>
        <v>1</v>
      </c>
      <c r="N15" s="29">
        <v>0</v>
      </c>
      <c r="O15" s="34">
        <f t="shared" ref="O15:P15" si="23">D15/7</f>
        <v>0.14285714285714285</v>
      </c>
      <c r="P15" s="34">
        <f t="shared" si="23"/>
        <v>0</v>
      </c>
      <c r="Q15" s="29">
        <f t="shared" si="8"/>
        <v>0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5.8895018518518513E-2</v>
      </c>
      <c r="AD15" s="39">
        <f t="shared" si="12"/>
        <v>-8.1275125555555536E-2</v>
      </c>
      <c r="AE15" s="39">
        <v>-4.9000000000000004</v>
      </c>
      <c r="AF15" s="39">
        <v>-4.5092100000000004</v>
      </c>
      <c r="AG15" s="39">
        <v>0</v>
      </c>
    </row>
    <row r="16" spans="1:33" ht="15.75" customHeight="1" x14ac:dyDescent="0.2">
      <c r="A16" s="28" t="s">
        <v>56</v>
      </c>
      <c r="B16" s="28"/>
      <c r="C16" s="15">
        <f t="shared" si="4"/>
        <v>14.24</v>
      </c>
      <c r="D16" s="29">
        <v>1</v>
      </c>
      <c r="E16" s="29">
        <v>0</v>
      </c>
      <c r="F16" s="32">
        <v>14.24</v>
      </c>
      <c r="G16" s="30">
        <v>0</v>
      </c>
      <c r="H16" s="31">
        <f t="shared" si="1"/>
        <v>0</v>
      </c>
      <c r="I16" s="31">
        <f t="shared" si="2"/>
        <v>0.18353334792446932</v>
      </c>
      <c r="J16" s="32">
        <f t="shared" si="5"/>
        <v>2.613514874444443</v>
      </c>
      <c r="K16" s="32">
        <f t="shared" si="3"/>
        <v>2.613514874444443</v>
      </c>
      <c r="L16" s="29">
        <v>1</v>
      </c>
      <c r="M16" s="33">
        <f t="shared" si="6"/>
        <v>1</v>
      </c>
      <c r="N16" s="29">
        <v>0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0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5.8895018518518513E-2</v>
      </c>
      <c r="AD16" s="39">
        <f t="shared" si="12"/>
        <v>-8.1275125555555536E-2</v>
      </c>
      <c r="AE16" s="39">
        <v>-4.9000000000000004</v>
      </c>
      <c r="AF16" s="39">
        <v>-4.5092100000000004</v>
      </c>
      <c r="AG16" s="39">
        <v>0</v>
      </c>
    </row>
    <row r="17" spans="1:33" ht="15.75" customHeight="1" x14ac:dyDescent="0.2">
      <c r="A17" s="28" t="s">
        <v>58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-4.5092100000000004</v>
      </c>
      <c r="AG17" s="39">
        <v>0</v>
      </c>
    </row>
    <row r="18" spans="1:33" ht="15.75" customHeight="1" x14ac:dyDescent="0.2">
      <c r="A18" s="28" t="s">
        <v>59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-4.5092100000000004</v>
      </c>
      <c r="AG18" s="39">
        <v>0</v>
      </c>
    </row>
    <row r="19" spans="1:33" ht="15.75" customHeight="1" x14ac:dyDescent="0.2">
      <c r="A19" s="28" t="s">
        <v>60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-5.1596399999999996</v>
      </c>
      <c r="AG19" s="39">
        <v>0</v>
      </c>
    </row>
    <row r="20" spans="1:33" ht="15.75" customHeight="1" x14ac:dyDescent="0.2">
      <c r="A20" s="28" t="s">
        <v>62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-5.1596399999999996</v>
      </c>
      <c r="AG20" s="39">
        <v>0</v>
      </c>
    </row>
    <row r="21" spans="1:33" ht="15.75" customHeight="1" x14ac:dyDescent="0.2">
      <c r="A21" s="28" t="s">
        <v>63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-5.1596399999999996</v>
      </c>
      <c r="AG21" s="39">
        <v>0</v>
      </c>
    </row>
    <row r="22" spans="1:33" ht="15.75" customHeight="1" x14ac:dyDescent="0.2">
      <c r="A22" s="28" t="s">
        <v>64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-5.1596399999999996</v>
      </c>
      <c r="AG22" s="39">
        <v>0</v>
      </c>
    </row>
    <row r="23" spans="1:33" ht="15.75" customHeight="1" x14ac:dyDescent="0.2">
      <c r="A23" s="28" t="s">
        <v>65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-5.1596399999999996</v>
      </c>
      <c r="AG23" s="39">
        <v>0</v>
      </c>
    </row>
    <row r="24" spans="1:33" ht="15.75" customHeight="1" x14ac:dyDescent="0.2">
      <c r="A24" s="28" t="s">
        <v>66</v>
      </c>
      <c r="B24" s="28"/>
      <c r="C24" s="15">
        <f t="shared" si="4"/>
        <v>14.24</v>
      </c>
      <c r="D24" s="29">
        <v>1</v>
      </c>
      <c r="E24" s="29">
        <v>0</v>
      </c>
      <c r="F24" s="32">
        <v>14.24</v>
      </c>
      <c r="G24" s="32">
        <v>0</v>
      </c>
      <c r="H24" s="31">
        <f t="shared" si="1"/>
        <v>0</v>
      </c>
      <c r="I24" s="31">
        <f t="shared" si="2"/>
        <v>0.13785708387952555</v>
      </c>
      <c r="J24" s="32">
        <f t="shared" si="5"/>
        <v>1.9630848744444438</v>
      </c>
      <c r="K24" s="32">
        <f t="shared" si="3"/>
        <v>1.9630848744444438</v>
      </c>
      <c r="L24" s="29">
        <v>1</v>
      </c>
      <c r="M24" s="33">
        <f t="shared" si="6"/>
        <v>1</v>
      </c>
      <c r="N24" s="29">
        <v>0</v>
      </c>
      <c r="O24" s="34">
        <f t="shared" ref="O24:P24" si="32">D24/7</f>
        <v>0.14285714285714285</v>
      </c>
      <c r="P24" s="34">
        <f t="shared" si="32"/>
        <v>0</v>
      </c>
      <c r="Q24" s="29">
        <f t="shared" si="8"/>
        <v>0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5.8895018518518513E-2</v>
      </c>
      <c r="AD24" s="39">
        <f t="shared" si="12"/>
        <v>-8.1275125555555536E-2</v>
      </c>
      <c r="AE24" s="39">
        <v>-4.9000000000000004</v>
      </c>
      <c r="AF24" s="39">
        <v>-5.1596399999999996</v>
      </c>
      <c r="AG24" s="39">
        <v>0</v>
      </c>
    </row>
    <row r="25" spans="1:33" ht="15.75" customHeight="1" x14ac:dyDescent="0.2">
      <c r="A25" s="28" t="s">
        <v>67</v>
      </c>
      <c r="B25" s="14"/>
      <c r="C25" s="15" t="str">
        <f t="shared" si="4"/>
        <v xml:space="preserve"> - </v>
      </c>
      <c r="D25" s="29">
        <v>0</v>
      </c>
      <c r="E25" s="29">
        <v>0</v>
      </c>
      <c r="F25" s="32">
        <v>0</v>
      </c>
      <c r="G25" s="32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29">
        <v>0</v>
      </c>
      <c r="M25" s="33" t="str">
        <f t="shared" si="6"/>
        <v>-</v>
      </c>
      <c r="N25" s="29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35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5.8895018518518513E-2</v>
      </c>
      <c r="AD25" s="39">
        <f t="shared" si="12"/>
        <v>0</v>
      </c>
      <c r="AE25" s="39">
        <v>-4.9000000000000004</v>
      </c>
      <c r="AF25" s="39">
        <v>-5.16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5.8895018518518513E-2</v>
      </c>
      <c r="AD26" s="39">
        <f t="shared" si="12"/>
        <v>0</v>
      </c>
      <c r="AE26" s="25">
        <v>-4.9000000000000004</v>
      </c>
      <c r="AF26" s="25">
        <v>-5.4176219999999997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5.8895018518518513E-2</v>
      </c>
      <c r="AD27" s="39">
        <f t="shared" si="12"/>
        <v>0</v>
      </c>
      <c r="AE27" s="25">
        <v>-4.9000000000000004</v>
      </c>
      <c r="AF27" s="25">
        <v>-5.4176219999999997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5.8895018518518513E-2</v>
      </c>
      <c r="AD28" s="39">
        <f t="shared" si="12"/>
        <v>0</v>
      </c>
      <c r="AE28" s="25">
        <v>-4.9000000000000004</v>
      </c>
      <c r="AF28" s="25">
        <v>-5.4176219999999997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5.8895018518518513E-2</v>
      </c>
      <c r="AD29" s="39">
        <f t="shared" si="12"/>
        <v>0</v>
      </c>
      <c r="AE29" s="25">
        <v>-4.9000000000000004</v>
      </c>
      <c r="AF29" s="25">
        <v>-5.4176219999999997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5.8895018518518513E-2</v>
      </c>
      <c r="AD30" s="39">
        <f t="shared" si="12"/>
        <v>0</v>
      </c>
      <c r="AE30" s="25">
        <v>-4.9000000000000004</v>
      </c>
      <c r="AF30" s="25">
        <v>-5.4176219999999997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1" t="s">
        <v>1460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5.8895018518518513E-2</v>
      </c>
      <c r="AD31" s="39">
        <f t="shared" si="12"/>
        <v>0</v>
      </c>
      <c r="AE31" s="43">
        <v>-4.9000000000000004</v>
      </c>
      <c r="AF31" s="43">
        <v>-5.4176219999999997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5.8895018518518513E-2</v>
      </c>
      <c r="AD32" s="39">
        <f t="shared" si="12"/>
        <v>0</v>
      </c>
      <c r="AE32" s="58">
        <v>-4.9000000000000004</v>
      </c>
      <c r="AF32" s="58">
        <v>-5.4176219999999997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28"/>
      <c r="B148" s="28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35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10" customWidth="1"/>
    <col min="3" max="3" width="9.1640625" customWidth="1"/>
    <col min="4" max="4" width="6.5" customWidth="1"/>
    <col min="5" max="5" width="10.5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20 Ft Braided Extension Cords - 16/2 Gray Chevron Fabric Extension Cord Set")</f>
        <v>2 Pack of 20 Ft Braided Extension Cords - 16/2 Gray Chevron Fabric Extension Cord Set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Info!B1:BJ5000""),2,FALSE),"""")"),"B07W94P12X")</f>
        <v>B07W94P12X</v>
      </c>
      <c r="B2" s="3" t="s">
        <v>93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66.75" customHeight="1" x14ac:dyDescent="0.2">
      <c r="A3" s="76" t="s">
        <v>30</v>
      </c>
      <c r="B3" s="77"/>
      <c r="C3" s="47">
        <f>((AE32+AF32)/0.85)*-1</f>
        <v>13.899142352941166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1.5 - April
1.5 - May
1.5 - June
2 - July
2 - Aug
1.5 - Sept
2 - Oct
2 - Nov
1.5 - Dec
1 - Jan
1 - Feb")</f>
        <v>1 - March
1.5 - April
1.5 - May
1.5 - June
2 - July
2 - Aug
1.5 - Sept
2 - Oct
2 - Nov
1.5 -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Info!B2:BZ7000""),37,FALSE)),"""")*-1"),-6.91427099999999)</f>
        <v>-6.9142709999999896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-5.8549049999999996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-5.8549049999999996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-5.8549049999999996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-5.8549049999999996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-5.85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-5.7549049999999999</v>
      </c>
      <c r="AG9" s="39">
        <v>0</v>
      </c>
    </row>
    <row r="10" spans="1:33" ht="15.75" customHeight="1" x14ac:dyDescent="0.2">
      <c r="A10" s="28" t="s">
        <v>45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-5.7549049999999999</v>
      </c>
      <c r="AG10" s="39">
        <v>0</v>
      </c>
    </row>
    <row r="11" spans="1:33" ht="15.75" customHeight="1" x14ac:dyDescent="0.2">
      <c r="A11" s="28" t="s">
        <v>47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-5.7549049999999999</v>
      </c>
      <c r="AG11" s="39">
        <v>0</v>
      </c>
    </row>
    <row r="12" spans="1:33" ht="15.75" customHeight="1" x14ac:dyDescent="0.2">
      <c r="A12" s="28" t="s">
        <v>49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-5.7549049999999999</v>
      </c>
      <c r="AG12" s="39">
        <v>0</v>
      </c>
    </row>
    <row r="13" spans="1:33" ht="15.75" customHeight="1" x14ac:dyDescent="0.2">
      <c r="A13" s="28" t="s">
        <v>51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-5.7549049999999999</v>
      </c>
      <c r="AG13" s="39">
        <v>0</v>
      </c>
    </row>
    <row r="14" spans="1:33" ht="15.75" customHeight="1" x14ac:dyDescent="0.2">
      <c r="A14" s="28" t="s">
        <v>53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-5.7549049999999999</v>
      </c>
      <c r="AG14" s="39">
        <v>0</v>
      </c>
    </row>
    <row r="15" spans="1:33" ht="15.75" customHeight="1" x14ac:dyDescent="0.2">
      <c r="A15" s="28" t="s">
        <v>54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-5.7549049999999999</v>
      </c>
      <c r="AG15" s="39">
        <v>0</v>
      </c>
    </row>
    <row r="16" spans="1:33" ht="15.75" customHeight="1" x14ac:dyDescent="0.2">
      <c r="A16" s="28" t="s">
        <v>56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-5.7549049999999999</v>
      </c>
      <c r="AG16" s="39">
        <v>0</v>
      </c>
    </row>
    <row r="17" spans="1:33" ht="15.75" customHeight="1" x14ac:dyDescent="0.2">
      <c r="A17" s="28" t="s">
        <v>58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-5.7549049999999999</v>
      </c>
      <c r="AG17" s="39">
        <v>0</v>
      </c>
    </row>
    <row r="18" spans="1:33" ht="15.75" customHeight="1" x14ac:dyDescent="0.2">
      <c r="A18" s="28" t="s">
        <v>59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-5.7549049999999999</v>
      </c>
      <c r="AG18" s="39">
        <v>0</v>
      </c>
    </row>
    <row r="19" spans="1:33" ht="15.75" customHeight="1" x14ac:dyDescent="0.2">
      <c r="A19" s="28" t="s">
        <v>60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-6.5850199999999992</v>
      </c>
      <c r="AG19" s="39">
        <v>0</v>
      </c>
    </row>
    <row r="20" spans="1:33" ht="15.75" customHeight="1" x14ac:dyDescent="0.2">
      <c r="A20" s="28" t="s">
        <v>62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-6.5850199999999992</v>
      </c>
      <c r="AG20" s="39">
        <v>0</v>
      </c>
    </row>
    <row r="21" spans="1:33" ht="15.75" customHeight="1" x14ac:dyDescent="0.2">
      <c r="A21" s="28" t="s">
        <v>63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-6.5850199999999992</v>
      </c>
      <c r="AG21" s="39">
        <v>0</v>
      </c>
    </row>
    <row r="22" spans="1:33" ht="15.75" customHeight="1" x14ac:dyDescent="0.2">
      <c r="A22" s="28" t="s">
        <v>64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-6.5850199999999992</v>
      </c>
      <c r="AG22" s="39">
        <v>0</v>
      </c>
    </row>
    <row r="23" spans="1:33" ht="15.75" customHeight="1" x14ac:dyDescent="0.2">
      <c r="A23" s="28" t="s">
        <v>65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-6.5850199999999992</v>
      </c>
      <c r="AG23" s="39">
        <v>0</v>
      </c>
    </row>
    <row r="24" spans="1:33" ht="15.75" customHeight="1" x14ac:dyDescent="0.2">
      <c r="A24" s="28" t="s">
        <v>66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48" t="s">
        <v>34</v>
      </c>
      <c r="AB24" s="40">
        <f t="shared" si="11"/>
        <v>-0.69</v>
      </c>
      <c r="AC24" s="41">
        <v>5.9583333333333335E-2</v>
      </c>
      <c r="AD24" s="39">
        <f t="shared" si="12"/>
        <v>0</v>
      </c>
      <c r="AE24" s="39">
        <v>-4.9000000000000004</v>
      </c>
      <c r="AF24" s="39">
        <v>-6.5850199999999992</v>
      </c>
      <c r="AG24" s="39">
        <v>0</v>
      </c>
    </row>
    <row r="25" spans="1:33" ht="15.75" customHeight="1" x14ac:dyDescent="0.2">
      <c r="A25" s="28" t="s">
        <v>67</v>
      </c>
      <c r="B25" s="14"/>
      <c r="C25" s="15" t="str">
        <f t="shared" si="4"/>
        <v xml:space="preserve"> - </v>
      </c>
      <c r="D25" s="29">
        <v>0</v>
      </c>
      <c r="E25" s="29">
        <v>0</v>
      </c>
      <c r="F25" s="32">
        <v>0</v>
      </c>
      <c r="G25" s="32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29">
        <v>0</v>
      </c>
      <c r="M25" s="33" t="str">
        <f t="shared" si="6"/>
        <v>-</v>
      </c>
      <c r="N25" s="29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35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5.9583333333333335E-2</v>
      </c>
      <c r="AD25" s="39">
        <f t="shared" si="12"/>
        <v>0</v>
      </c>
      <c r="AE25" s="39">
        <v>-4.9000000000000004</v>
      </c>
      <c r="AF25" s="39">
        <v>-6.59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5.9583333333333335E-2</v>
      </c>
      <c r="AD26" s="39">
        <f t="shared" si="12"/>
        <v>0</v>
      </c>
      <c r="AE26" s="25">
        <v>-4.9000000000000004</v>
      </c>
      <c r="AF26" s="25">
        <v>-6.9142709999999896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5.9583333333333335E-2</v>
      </c>
      <c r="AD27" s="39">
        <f t="shared" si="12"/>
        <v>0</v>
      </c>
      <c r="AE27" s="25">
        <v>-4.9000000000000004</v>
      </c>
      <c r="AF27" s="25">
        <v>-6.9142709999999896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5.9583333333333335E-2</v>
      </c>
      <c r="AD28" s="39">
        <f t="shared" si="12"/>
        <v>0</v>
      </c>
      <c r="AE28" s="25">
        <v>-4.9000000000000004</v>
      </c>
      <c r="AF28" s="25">
        <v>-6.9142709999999896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5.9583333333333335E-2</v>
      </c>
      <c r="AD29" s="39">
        <f t="shared" si="12"/>
        <v>0</v>
      </c>
      <c r="AE29" s="25">
        <v>-4.9000000000000004</v>
      </c>
      <c r="AF29" s="25">
        <v>-6.9142709999999896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5.9583333333333335E-2</v>
      </c>
      <c r="AD30" s="39">
        <f t="shared" si="12"/>
        <v>0</v>
      </c>
      <c r="AE30" s="25">
        <v>-4.9000000000000004</v>
      </c>
      <c r="AF30" s="25">
        <v>-6.9142709999999896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1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5.9583333333333335E-2</v>
      </c>
      <c r="AD31" s="39">
        <f t="shared" si="12"/>
        <v>0</v>
      </c>
      <c r="AE31" s="43">
        <v>-4.9000000000000004</v>
      </c>
      <c r="AF31" s="43">
        <v>-6.9142709999999994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5.9583333333333335E-2</v>
      </c>
      <c r="AD32" s="39">
        <f t="shared" si="12"/>
        <v>0</v>
      </c>
      <c r="AE32" s="58">
        <v>-4.9000000000000004</v>
      </c>
      <c r="AF32" s="58">
        <v>-6.9142709999999896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28"/>
      <c r="B148" s="28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35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.5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6 Ft Braided Extension Cords - 16/2 Green Fabric Extension Cord Set")</f>
        <v>2 Pack of 6 Ft Braided Extension Cords - 16/2 Green Fabric Extension Cord Set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Info!B1:BJ5000""),2,FALSE),"""")"),"B07W6WZFPF")</f>
        <v>B07W6WZFPF</v>
      </c>
      <c r="B2" s="49" t="s">
        <v>94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39" customHeight="1" x14ac:dyDescent="0.2">
      <c r="A3" s="76" t="s">
        <v>30</v>
      </c>
      <c r="B3" s="77"/>
      <c r="C3" s="47">
        <f>((AE32+AF32)/0.85)*-1</f>
        <v>7.2955058823529413</v>
      </c>
      <c r="D3" s="5">
        <f>SUM(D4:D99765)</f>
        <v>0</v>
      </c>
      <c r="E3" s="5"/>
      <c r="F3" s="6">
        <f t="shared" ref="F3:G3" si="0">SUM(F4:F99765)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SUM(J4:J99765)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1 - Oct
3 - Nov
2 - Dec
0.5 - Jan
0.5 - Feb")</f>
        <v>0.5 - March
0.5 - April
0.5 - May
0.5 - June
0.5 - July
0.5 - Aug
0.5 - Sept
1 - Oct
3 - Nov
2 -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SUM(AD4:AD99765)</f>
        <v>0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Info!B2:BZ7000""),37,FALSE)),"""")*-1"),-2.72118)</f>
        <v>-2.7211799999999999</v>
      </c>
      <c r="AG3" s="6">
        <f>SUM(AG4:AG99765)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-2.2649000000000004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-2.2649000000000004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-2.2649000000000004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-2.2649000000000004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-2.2599999999999998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-2.2648999999999999</v>
      </c>
      <c r="AG9" s="39">
        <v>0</v>
      </c>
    </row>
    <row r="10" spans="1:33" ht="15.75" customHeight="1" x14ac:dyDescent="0.2">
      <c r="A10" s="28" t="s">
        <v>45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-2.2648999999999999</v>
      </c>
      <c r="AG10" s="39">
        <v>0</v>
      </c>
    </row>
    <row r="11" spans="1:33" ht="15.75" customHeight="1" x14ac:dyDescent="0.2">
      <c r="A11" s="28" t="s">
        <v>47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-2.2648999999999999</v>
      </c>
      <c r="AG11" s="39">
        <v>0</v>
      </c>
    </row>
    <row r="12" spans="1:33" ht="15.75" customHeight="1" x14ac:dyDescent="0.2">
      <c r="A12" s="28" t="s">
        <v>49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-2.2648999999999999</v>
      </c>
      <c r="AG12" s="39">
        <v>0</v>
      </c>
    </row>
    <row r="13" spans="1:33" ht="15.75" customHeight="1" x14ac:dyDescent="0.2">
      <c r="A13" s="28" t="s">
        <v>51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-2.2648999999999999</v>
      </c>
      <c r="AG13" s="39">
        <v>0</v>
      </c>
    </row>
    <row r="14" spans="1:33" ht="15.75" customHeight="1" x14ac:dyDescent="0.2">
      <c r="A14" s="28" t="s">
        <v>53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-2.2648999999999999</v>
      </c>
      <c r="AG14" s="39">
        <v>0</v>
      </c>
    </row>
    <row r="15" spans="1:33" ht="15.75" customHeight="1" x14ac:dyDescent="0.2">
      <c r="A15" s="28" t="s">
        <v>54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-2.2648999999999999</v>
      </c>
      <c r="AG15" s="39">
        <v>0</v>
      </c>
    </row>
    <row r="16" spans="1:33" ht="15.75" customHeight="1" x14ac:dyDescent="0.2">
      <c r="A16" s="28" t="s">
        <v>56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-2.2648999999999999</v>
      </c>
      <c r="AG16" s="39">
        <v>0</v>
      </c>
    </row>
    <row r="17" spans="1:33" ht="15.75" customHeight="1" x14ac:dyDescent="0.2">
      <c r="A17" s="28" t="s">
        <v>58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-2.2648999999999999</v>
      </c>
      <c r="AG17" s="39">
        <v>0</v>
      </c>
    </row>
    <row r="18" spans="1:33" ht="15.75" customHeight="1" x14ac:dyDescent="0.2">
      <c r="A18" s="28" t="s">
        <v>59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-2.2648999999999999</v>
      </c>
      <c r="AG18" s="39">
        <v>0</v>
      </c>
    </row>
    <row r="19" spans="1:33" ht="15.75" customHeight="1" x14ac:dyDescent="0.2">
      <c r="A19" s="28" t="s">
        <v>60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-2.5916000000000001</v>
      </c>
      <c r="AG19" s="39">
        <v>0</v>
      </c>
    </row>
    <row r="20" spans="1:33" ht="15.75" customHeight="1" x14ac:dyDescent="0.2">
      <c r="A20" s="28" t="s">
        <v>62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-2.5916000000000001</v>
      </c>
      <c r="AG20" s="39">
        <v>0</v>
      </c>
    </row>
    <row r="21" spans="1:33" ht="15.75" customHeight="1" x14ac:dyDescent="0.2">
      <c r="A21" s="28" t="s">
        <v>63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-2.5916000000000001</v>
      </c>
      <c r="AG21" s="39">
        <v>0</v>
      </c>
    </row>
    <row r="22" spans="1:33" ht="15.75" customHeight="1" x14ac:dyDescent="0.2">
      <c r="A22" s="28" t="s">
        <v>64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-2.5916000000000001</v>
      </c>
      <c r="AG22" s="39">
        <v>0</v>
      </c>
    </row>
    <row r="23" spans="1:33" ht="15.75" customHeight="1" x14ac:dyDescent="0.2">
      <c r="A23" s="28" t="s">
        <v>65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-2.5916000000000001</v>
      </c>
      <c r="AG23" s="39">
        <v>0</v>
      </c>
    </row>
    <row r="24" spans="1:33" ht="15.75" customHeight="1" x14ac:dyDescent="0.2">
      <c r="A24" s="28" t="s">
        <v>66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48" t="s">
        <v>34</v>
      </c>
      <c r="AB24" s="40">
        <f t="shared" si="11"/>
        <v>-0.69</v>
      </c>
      <c r="AC24" s="41">
        <v>5.318590277777778E-3</v>
      </c>
      <c r="AD24" s="39">
        <f t="shared" si="12"/>
        <v>0</v>
      </c>
      <c r="AE24" s="39">
        <v>-3.48</v>
      </c>
      <c r="AF24" s="39">
        <v>-2.5916000000000001</v>
      </c>
      <c r="AG24" s="39">
        <v>0</v>
      </c>
    </row>
    <row r="25" spans="1:33" ht="15.75" customHeight="1" x14ac:dyDescent="0.2">
      <c r="A25" s="28" t="s">
        <v>67</v>
      </c>
      <c r="B25" s="14"/>
      <c r="C25" s="15" t="str">
        <f t="shared" si="4"/>
        <v xml:space="preserve"> - </v>
      </c>
      <c r="D25" s="29">
        <v>0</v>
      </c>
      <c r="E25" s="29">
        <v>0</v>
      </c>
      <c r="F25" s="32">
        <v>0</v>
      </c>
      <c r="G25" s="32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29">
        <v>0</v>
      </c>
      <c r="M25" s="33" t="str">
        <f t="shared" si="6"/>
        <v>-</v>
      </c>
      <c r="N25" s="29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35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5.318590277777778E-3</v>
      </c>
      <c r="AD25" s="39">
        <f t="shared" si="12"/>
        <v>0</v>
      </c>
      <c r="AE25" s="39">
        <v>-3.48</v>
      </c>
      <c r="AF25" s="39">
        <v>-2.59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5.318590277777778E-3</v>
      </c>
      <c r="AD26" s="39">
        <f t="shared" si="12"/>
        <v>0</v>
      </c>
      <c r="AE26" s="25">
        <v>-3.48</v>
      </c>
      <c r="AF26" s="25">
        <v>-2.7211799999999999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5.318590277777778E-3</v>
      </c>
      <c r="AD27" s="39">
        <f t="shared" si="12"/>
        <v>0</v>
      </c>
      <c r="AE27" s="25">
        <v>-3.48</v>
      </c>
      <c r="AF27" s="25">
        <v>-2.7211799999999999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5.318590277777778E-3</v>
      </c>
      <c r="AD28" s="39">
        <f t="shared" si="12"/>
        <v>0</v>
      </c>
      <c r="AE28" s="25">
        <v>-3.48</v>
      </c>
      <c r="AF28" s="25">
        <v>-2.7211799999999999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5.318590277777778E-3</v>
      </c>
      <c r="AD29" s="39">
        <f t="shared" si="12"/>
        <v>0</v>
      </c>
      <c r="AE29" s="25">
        <v>-3.48</v>
      </c>
      <c r="AF29" s="25">
        <v>-2.7211799999999999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5.318590277777778E-3</v>
      </c>
      <c r="AD30" s="39">
        <f t="shared" si="12"/>
        <v>0</v>
      </c>
      <c r="AE30" s="25">
        <v>-3.48</v>
      </c>
      <c r="AF30" s="25">
        <v>-2.7211799999999999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1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5.318590277777778E-3</v>
      </c>
      <c r="AD31" s="39">
        <f t="shared" si="12"/>
        <v>0</v>
      </c>
      <c r="AE31" s="43">
        <v>-3.48</v>
      </c>
      <c r="AF31" s="43">
        <v>-2.7211800000000004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5.318590277777778E-3</v>
      </c>
      <c r="AD32" s="39">
        <f t="shared" si="12"/>
        <v>0</v>
      </c>
      <c r="AE32" s="58">
        <v>-3.48</v>
      </c>
      <c r="AF32" s="58">
        <v>-2.7211799999999999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28"/>
      <c r="B148" s="28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35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.5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6 Ft Braided Extension Cords - 16/2 Gray Chevron Fabric Extension Cord Set")</f>
        <v>2 Pack of 6 Ft Braided Extension Cords - 16/2 Gray Chevron Fabric Extension Cord Set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Info!B1:BJ5000""),2,FALSE),"""")"),"B07W5WJ5KH")</f>
        <v>B07W5WJ5KH</v>
      </c>
      <c r="B2" s="3" t="s">
        <v>95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46.5" customHeight="1" x14ac:dyDescent="0.2">
      <c r="A3" s="76" t="s">
        <v>30</v>
      </c>
      <c r="B3" s="77"/>
      <c r="C3" s="47">
        <f>((AE32+AF32)/0.85)*-1</f>
        <v>7.2955058823529413</v>
      </c>
      <c r="D3" s="5">
        <f>SUM(D4:D99765)</f>
        <v>6</v>
      </c>
      <c r="E3" s="5"/>
      <c r="F3" s="6">
        <f t="shared" ref="F3:G3" si="0">SUM(F4:F99765)</f>
        <v>92.419999999999987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0.47243782893313147</v>
      </c>
      <c r="J3" s="6">
        <f>SUM(J4:J99765)</f>
        <v>43.662704150000003</v>
      </c>
      <c r="K3" s="6">
        <f t="shared" ref="K3:K32" si="3">J3/D3</f>
        <v>7.2771173583333342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2 - June
2.5 - July
3 - Aug
2.5 - Sept
4 - Oct
4 - Nov
3 - Dec
1.5 - Jan
1.5 - Feb")</f>
        <v>1.5 - March
1.5 - April
1.5 - May
2 - June
2.5 - July
3 - Aug
2.5 - Sept
4 - Oct
4 - Nov
3 -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-9.9795850000000005E-2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Info!B2:BZ7000""),37,FALSE)),"""")*-1"),-2.72118)</f>
        <v>-2.7211799999999999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96</v>
      </c>
      <c r="C4" s="15">
        <f t="shared" ref="C4:C32" si="4">IFERROR(F4/D4," - ")</f>
        <v>16.57</v>
      </c>
      <c r="D4" s="16">
        <v>5</v>
      </c>
      <c r="E4" s="16">
        <v>0</v>
      </c>
      <c r="F4" s="17">
        <v>82.85</v>
      </c>
      <c r="G4" s="17">
        <v>0</v>
      </c>
      <c r="H4" s="18">
        <f t="shared" si="1"/>
        <v>0</v>
      </c>
      <c r="I4" s="18">
        <f t="shared" si="2"/>
        <v>0.50229133122108238</v>
      </c>
      <c r="J4" s="17">
        <f t="shared" ref="J4:J32" si="5">F4*0.85+G4+AF4*D4+D4*AE4+AG4+AD4</f>
        <v>41.614836791666669</v>
      </c>
      <c r="K4" s="17">
        <f t="shared" si="3"/>
        <v>8.322967358333333</v>
      </c>
      <c r="L4" s="16">
        <v>22</v>
      </c>
      <c r="M4" s="19">
        <f t="shared" ref="M4:M32" si="6">IFERROR(D4/L4,"-")</f>
        <v>0.22727272727272727</v>
      </c>
      <c r="N4" s="16">
        <v>1</v>
      </c>
      <c r="O4" s="20">
        <f t="shared" ref="O4:P4" si="7">D4/7</f>
        <v>0.7142857142857143</v>
      </c>
      <c r="P4" s="20">
        <f t="shared" si="7"/>
        <v>0</v>
      </c>
      <c r="Q4" s="16">
        <f t="shared" ref="Q4:Q32" si="8">ROUNDDOWN(N4/(O4+P4),0)</f>
        <v>1</v>
      </c>
      <c r="R4" s="16"/>
      <c r="S4" s="21">
        <v>1.8091697645600899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1.2052638888888891E-2</v>
      </c>
      <c r="AD4" s="25">
        <f t="shared" ref="AD4:AD32" si="12">IFERROR(AB4*AC4*D4*2,0)</f>
        <v>-8.3163208333333336E-2</v>
      </c>
      <c r="AE4" s="25">
        <v>-3.48</v>
      </c>
      <c r="AF4" s="25">
        <v>-2.2649000000000004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-2.2649000000000004</v>
      </c>
      <c r="AG5" s="39">
        <v>0</v>
      </c>
    </row>
    <row r="6" spans="1:33" ht="1.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-2.2649000000000004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-2.2649000000000004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-2.2599999999999998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-2.2648999999999999</v>
      </c>
      <c r="AG9" s="39">
        <v>0</v>
      </c>
    </row>
    <row r="10" spans="1:33" ht="15.75" customHeight="1" x14ac:dyDescent="0.2">
      <c r="A10" s="28" t="s">
        <v>45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-2.2648999999999999</v>
      </c>
      <c r="AG10" s="39">
        <v>0</v>
      </c>
    </row>
    <row r="11" spans="1:33" ht="15.75" customHeight="1" x14ac:dyDescent="0.2">
      <c r="A11" s="28" t="s">
        <v>47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-2.2648999999999999</v>
      </c>
      <c r="AG11" s="39">
        <v>0</v>
      </c>
    </row>
    <row r="12" spans="1:33" ht="15.75" customHeight="1" x14ac:dyDescent="0.2">
      <c r="A12" s="28" t="s">
        <v>49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-2.2648999999999999</v>
      </c>
      <c r="AG12" s="39">
        <v>0</v>
      </c>
    </row>
    <row r="13" spans="1:33" ht="15.75" customHeight="1" x14ac:dyDescent="0.2">
      <c r="A13" s="28" t="s">
        <v>51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-2.2648999999999999</v>
      </c>
      <c r="AG13" s="39">
        <v>0</v>
      </c>
    </row>
    <row r="14" spans="1:33" ht="15.75" customHeight="1" x14ac:dyDescent="0.2">
      <c r="A14" s="28" t="s">
        <v>53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-2.2648999999999999</v>
      </c>
      <c r="AG14" s="39">
        <v>0</v>
      </c>
    </row>
    <row r="15" spans="1:33" ht="15.75" customHeight="1" x14ac:dyDescent="0.2">
      <c r="A15" s="28" t="s">
        <v>54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-2.2648999999999999</v>
      </c>
      <c r="AG15" s="39">
        <v>0</v>
      </c>
    </row>
    <row r="16" spans="1:33" ht="15.75" customHeight="1" x14ac:dyDescent="0.2">
      <c r="A16" s="28" t="s">
        <v>56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-2.2648999999999999</v>
      </c>
      <c r="AG16" s="39">
        <v>0</v>
      </c>
    </row>
    <row r="17" spans="1:33" ht="15.75" customHeight="1" x14ac:dyDescent="0.2">
      <c r="A17" s="28" t="s">
        <v>58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-2.2648999999999999</v>
      </c>
      <c r="AG17" s="39">
        <v>0</v>
      </c>
    </row>
    <row r="18" spans="1:33" ht="15.75" customHeight="1" x14ac:dyDescent="0.2">
      <c r="A18" s="28" t="s">
        <v>59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-2.2648999999999999</v>
      </c>
      <c r="AG18" s="39">
        <v>0</v>
      </c>
    </row>
    <row r="19" spans="1:33" ht="15.75" customHeight="1" x14ac:dyDescent="0.2">
      <c r="A19" s="28" t="s">
        <v>60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-2.5916000000000001</v>
      </c>
      <c r="AG19" s="39">
        <v>0</v>
      </c>
    </row>
    <row r="20" spans="1:33" ht="15.75" customHeight="1" x14ac:dyDescent="0.2">
      <c r="A20" s="28" t="s">
        <v>62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1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>
        <v>1.3333333333333299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-2.5916000000000001</v>
      </c>
      <c r="AG20" s="39">
        <v>0</v>
      </c>
    </row>
    <row r="21" spans="1:33" ht="15.75" customHeight="1" x14ac:dyDescent="0.2">
      <c r="A21" s="28" t="s">
        <v>63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1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>
        <v>1.3333333333333299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-2.5916000000000001</v>
      </c>
      <c r="AG21" s="39">
        <v>0</v>
      </c>
    </row>
    <row r="22" spans="1:33" ht="15.75" customHeight="1" x14ac:dyDescent="0.2">
      <c r="A22" s="28" t="s">
        <v>64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1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>
        <v>1.3333333333333299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-2.5916000000000001</v>
      </c>
      <c r="AG22" s="39">
        <v>0</v>
      </c>
    </row>
    <row r="23" spans="1:33" ht="15.75" customHeight="1" x14ac:dyDescent="0.2">
      <c r="A23" s="28" t="s">
        <v>65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1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>
        <v>2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-2.5916000000000001</v>
      </c>
      <c r="AG23" s="39">
        <v>0</v>
      </c>
    </row>
    <row r="24" spans="1:33" ht="15.75" customHeight="1" x14ac:dyDescent="0.2">
      <c r="A24" s="28" t="s">
        <v>66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1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>
        <v>0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" t="s">
        <v>34</v>
      </c>
      <c r="AB24" s="40">
        <f t="shared" si="11"/>
        <v>-0.69</v>
      </c>
      <c r="AC24" s="27">
        <v>1.2052638888888891E-2</v>
      </c>
      <c r="AD24" s="39">
        <f t="shared" si="12"/>
        <v>0</v>
      </c>
      <c r="AE24" s="25">
        <v>-3.48</v>
      </c>
      <c r="AF24" s="39">
        <v>-2.5916000000000001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9.57</v>
      </c>
      <c r="D25" s="29">
        <v>1</v>
      </c>
      <c r="E25" s="29">
        <v>0</v>
      </c>
      <c r="F25" s="32">
        <v>9.57</v>
      </c>
      <c r="G25" s="32">
        <v>0</v>
      </c>
      <c r="H25" s="31">
        <f t="shared" si="1"/>
        <v>0</v>
      </c>
      <c r="I25" s="31">
        <f t="shared" si="2"/>
        <v>0.21398822971090206</v>
      </c>
      <c r="J25" s="32">
        <f t="shared" si="5"/>
        <v>2.0478673583333329</v>
      </c>
      <c r="K25" s="32">
        <f t="shared" si="3"/>
        <v>2.0478673583333329</v>
      </c>
      <c r="L25" s="29">
        <v>3</v>
      </c>
      <c r="M25" s="33">
        <f t="shared" si="6"/>
        <v>0.33333333333333331</v>
      </c>
      <c r="N25" s="29">
        <v>1</v>
      </c>
      <c r="O25" s="34">
        <f t="shared" ref="O25:P25" si="33">D25/7</f>
        <v>0.14285714285714285</v>
      </c>
      <c r="P25" s="34">
        <f t="shared" si="33"/>
        <v>0</v>
      </c>
      <c r="Q25" s="29">
        <f t="shared" si="8"/>
        <v>7</v>
      </c>
      <c r="R25" s="29"/>
      <c r="S25" s="35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1.2052638888888891E-2</v>
      </c>
      <c r="AD25" s="39">
        <f t="shared" si="12"/>
        <v>-1.6632641666666666E-2</v>
      </c>
      <c r="AE25" s="39">
        <v>-3.48</v>
      </c>
      <c r="AF25" s="39">
        <v>-2.59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1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2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1.2052638888888891E-2</v>
      </c>
      <c r="AD26" s="39">
        <f t="shared" si="12"/>
        <v>0</v>
      </c>
      <c r="AE26" s="25">
        <v>-3.48</v>
      </c>
      <c r="AF26" s="25">
        <v>-2.7211799999999999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1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2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1.2052638888888891E-2</v>
      </c>
      <c r="AD27" s="39">
        <f t="shared" si="12"/>
        <v>0</v>
      </c>
      <c r="AE27" s="25">
        <v>-3.48</v>
      </c>
      <c r="AF27" s="25">
        <v>-2.7211799999999999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1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2</v>
      </c>
      <c r="T28" s="28">
        <v>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1.2052638888888891E-2</v>
      </c>
      <c r="AD28" s="39">
        <f t="shared" si="12"/>
        <v>0</v>
      </c>
      <c r="AE28" s="25">
        <v>-3.48</v>
      </c>
      <c r="AF28" s="25">
        <v>-2.7211799999999999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1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1</v>
      </c>
      <c r="T29" s="28">
        <v>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1.2052638888888891E-2</v>
      </c>
      <c r="AD29" s="39">
        <f t="shared" si="12"/>
        <v>0</v>
      </c>
      <c r="AE29" s="25">
        <v>-3.48</v>
      </c>
      <c r="AF29" s="25">
        <v>-2.7211799999999999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1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1.333333333333333</v>
      </c>
      <c r="T30" s="28">
        <v>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1.2052638888888891E-2</v>
      </c>
      <c r="AD30" s="39">
        <f t="shared" si="12"/>
        <v>0</v>
      </c>
      <c r="AE30" s="25">
        <v>-3.48</v>
      </c>
      <c r="AF30" s="25">
        <v>-2.7211799999999999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1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>
        <v>1.3333333333333299</v>
      </c>
      <c r="T31" s="14" t="s">
        <v>33</v>
      </c>
      <c r="U31" s="22" t="s">
        <v>33</v>
      </c>
      <c r="V31" s="1" t="s">
        <v>1460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1.2052638888888891E-2</v>
      </c>
      <c r="AD31" s="39">
        <f t="shared" si="12"/>
        <v>0</v>
      </c>
      <c r="AE31" s="43">
        <v>-3.48</v>
      </c>
      <c r="AF31" s="43">
        <v>-2.7211800000000004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1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1.333333333333333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1.2052638888888891E-2</v>
      </c>
      <c r="AD32" s="39">
        <f t="shared" si="12"/>
        <v>0</v>
      </c>
      <c r="AE32" s="58">
        <v>-3.48</v>
      </c>
      <c r="AF32" s="58">
        <v>-2.7211799999999999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28"/>
      <c r="B148" s="28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35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82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Info!B1:BJ5000""),3,FALSE),"""")"),"3 Ft Black Extension Cord 2 Pack - 16/2 Durable Electrical Cable")</f>
        <v>3 Ft Black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Info!B1:BJ5000""),2,FALSE),"""")"),"B07ZFZ3L9X")</f>
        <v>B07ZFZ3L9X</v>
      </c>
      <c r="B2" s="3" t="s">
        <v>97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81" customHeight="1" x14ac:dyDescent="0.2">
      <c r="A3" s="76" t="s">
        <v>30</v>
      </c>
      <c r="B3" s="77"/>
      <c r="C3" s="47">
        <f>((AE32+AF32)/0.85)*-1</f>
        <v>5.922941176470589</v>
      </c>
      <c r="D3" s="5">
        <f>SUM(D4:D99765)</f>
        <v>713</v>
      </c>
      <c r="E3" s="5"/>
      <c r="F3" s="6">
        <f t="shared" ref="F3:G3" si="0">SUM(F4:F99765)</f>
        <v>6090.0499999999993</v>
      </c>
      <c r="G3" s="6">
        <f t="shared" si="0"/>
        <v>-177.57</v>
      </c>
      <c r="H3" s="7">
        <f t="shared" ref="H3:H32" si="1">G3/F3*-1</f>
        <v>2.9157396080491952E-2</v>
      </c>
      <c r="I3" s="8">
        <f t="shared" ref="I3:I32" si="2">J3/F3</f>
        <v>0.26344617153298316</v>
      </c>
      <c r="J3" s="6">
        <f>SUM(J4:J99765)</f>
        <v>1604.400356944444</v>
      </c>
      <c r="K3" s="6">
        <f t="shared" ref="K3:K32" si="3">J3/D3</f>
        <v>2.2502108793049707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Sheet!a1:g5000""),2,FALSE),"""")"),"4.5 - March
5 - April
5.5 - May
5.5 - June
6 - July
4.5 - Aug
4.5 - Sept
4.5 - Oct
5 - Nov
3.5 - Dec
3.5 - Jan
4 - Feb")</f>
        <v>4.5 - March
5 - April
5.5 - May
5.5 - June
6 - July
4.5 - Aug
4.5 - Sept
4.5 - Oct
5 - Nov
3.5 - Dec
3.5 -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QTY-38")</f>
        <v>Del QTY-38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QTY-50")</f>
        <v>US QTY-50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36</v>
      </c>
      <c r="X3" s="7">
        <f>W3/D3</f>
        <v>5.0490883590462832E-2</v>
      </c>
      <c r="Y3" s="6"/>
      <c r="Z3" s="5"/>
      <c r="AA3" s="5"/>
      <c r="AB3" s="5"/>
      <c r="AC3" s="5"/>
      <c r="AD3" s="6">
        <f>SUM(AD4:AD99765)</f>
        <v>-14.235243055555557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Info!B2:BZ7000""),37,FALSE)),"""")*-1"),-1.5645)</f>
        <v>-1.5645</v>
      </c>
      <c r="AG3" s="6">
        <f>SUM(AG4:AG99765)</f>
        <v>-11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7.5</v>
      </c>
      <c r="D4" s="16">
        <v>20</v>
      </c>
      <c r="E4" s="16">
        <v>0</v>
      </c>
      <c r="F4" s="17">
        <v>150</v>
      </c>
      <c r="G4" s="17">
        <v>0</v>
      </c>
      <c r="H4" s="18">
        <f t="shared" si="1"/>
        <v>0</v>
      </c>
      <c r="I4" s="18">
        <f t="shared" si="2"/>
        <v>0.23267129629629626</v>
      </c>
      <c r="J4" s="17">
        <f t="shared" ref="J4:J32" si="5">F4*0.85+G4+AF4*D4+D4*AE4+AG4+AD4</f>
        <v>34.90069444444444</v>
      </c>
      <c r="K4" s="17">
        <f t="shared" si="3"/>
        <v>1.745034722222222</v>
      </c>
      <c r="L4" s="16">
        <v>39</v>
      </c>
      <c r="M4" s="19">
        <f t="shared" ref="M4:M32" si="6">IFERROR(D4/L4,"-")</f>
        <v>0.51282051282051277</v>
      </c>
      <c r="N4" s="16">
        <v>17</v>
      </c>
      <c r="O4" s="20">
        <f t="shared" ref="O4:P4" si="7">D4/7</f>
        <v>2.8571428571428572</v>
      </c>
      <c r="P4" s="20">
        <f t="shared" si="7"/>
        <v>0</v>
      </c>
      <c r="Q4" s="16">
        <f t="shared" ref="Q4:Q32" si="8">ROUNDDOWN(N4/(O4+P4),0)</f>
        <v>5</v>
      </c>
      <c r="R4" s="16"/>
      <c r="S4" s="21">
        <v>4.9191489361702097</v>
      </c>
      <c r="T4" s="14">
        <v>750</v>
      </c>
      <c r="U4" s="22">
        <v>250</v>
      </c>
      <c r="V4" s="23" t="s">
        <v>99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1.4467592592592593E-2</v>
      </c>
      <c r="AD4" s="25">
        <f t="shared" ref="AD4:AD32" si="12">IFERROR(AB4*AC4*D4*2,0)</f>
        <v>-0.39930555555555552</v>
      </c>
      <c r="AE4" s="25">
        <v>-3.31</v>
      </c>
      <c r="AF4" s="25">
        <v>-1.3</v>
      </c>
      <c r="AG4" s="25">
        <v>0</v>
      </c>
    </row>
    <row r="5" spans="1:33" ht="15.75" customHeight="1" x14ac:dyDescent="0.2">
      <c r="A5" s="28" t="s">
        <v>35</v>
      </c>
      <c r="B5" s="28" t="s">
        <v>100</v>
      </c>
      <c r="C5" s="15">
        <f t="shared" si="4"/>
        <v>7.6066666666666656</v>
      </c>
      <c r="D5" s="29">
        <v>9</v>
      </c>
      <c r="E5" s="29">
        <v>1</v>
      </c>
      <c r="F5" s="30">
        <v>68.459999999999994</v>
      </c>
      <c r="G5" s="30">
        <v>0</v>
      </c>
      <c r="H5" s="31">
        <f t="shared" si="1"/>
        <v>0</v>
      </c>
      <c r="I5" s="31">
        <f t="shared" si="2"/>
        <v>0.24132796523517375</v>
      </c>
      <c r="J5" s="32">
        <f t="shared" si="5"/>
        <v>16.521312499999993</v>
      </c>
      <c r="K5" s="32">
        <f t="shared" si="3"/>
        <v>1.8357013888888882</v>
      </c>
      <c r="L5" s="29">
        <v>25</v>
      </c>
      <c r="M5" s="33">
        <f t="shared" si="6"/>
        <v>0.36</v>
      </c>
      <c r="N5" s="29">
        <v>0</v>
      </c>
      <c r="O5" s="34">
        <f t="shared" ref="O5:P5" si="13">D5/7</f>
        <v>1.2857142857142858</v>
      </c>
      <c r="P5" s="34">
        <f t="shared" si="13"/>
        <v>0.14285714285714285</v>
      </c>
      <c r="Q5" s="29">
        <f t="shared" si="8"/>
        <v>0</v>
      </c>
      <c r="R5" s="29"/>
      <c r="S5" s="35" t="e">
        <v>#N/A</v>
      </c>
      <c r="T5" s="28">
        <v>750</v>
      </c>
      <c r="U5" s="36">
        <v>250</v>
      </c>
      <c r="V5" s="37" t="s">
        <v>101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" t="s">
        <v>34</v>
      </c>
      <c r="AB5" s="26">
        <f t="shared" si="11"/>
        <v>-0.69</v>
      </c>
      <c r="AC5" s="27">
        <v>1.4467592592592593E-2</v>
      </c>
      <c r="AD5" s="25">
        <f t="shared" si="12"/>
        <v>-0.1796875</v>
      </c>
      <c r="AE5" s="25">
        <v>-3.31</v>
      </c>
      <c r="AF5" s="39">
        <v>-1.3</v>
      </c>
      <c r="AG5" s="39">
        <v>0</v>
      </c>
    </row>
    <row r="6" spans="1:33" ht="15.75" customHeight="1" x14ac:dyDescent="0.2">
      <c r="A6" s="28" t="s">
        <v>37</v>
      </c>
      <c r="B6" s="28" t="s">
        <v>102</v>
      </c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800</v>
      </c>
      <c r="U6" s="36">
        <v>100</v>
      </c>
      <c r="V6" s="37" t="s">
        <v>103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-1.3</v>
      </c>
      <c r="AG6" s="39">
        <v>0</v>
      </c>
    </row>
    <row r="7" spans="1:33" ht="15.75" customHeight="1" x14ac:dyDescent="0.2">
      <c r="A7" s="28" t="s">
        <v>39</v>
      </c>
      <c r="B7" s="28" t="s">
        <v>104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125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3.6654545454545402</v>
      </c>
      <c r="T7" s="28">
        <v>500</v>
      </c>
      <c r="U7" s="36">
        <v>100</v>
      </c>
      <c r="V7" s="37" t="s">
        <v>105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-1.3</v>
      </c>
      <c r="AG7" s="39">
        <v>0</v>
      </c>
    </row>
    <row r="8" spans="1:33" ht="15.75" customHeight="1" x14ac:dyDescent="0.2">
      <c r="A8" s="28" t="s">
        <v>41</v>
      </c>
      <c r="B8" s="28" t="s">
        <v>106</v>
      </c>
      <c r="C8" s="15">
        <f t="shared" si="4"/>
        <v>7.1955000000000009</v>
      </c>
      <c r="D8" s="29">
        <v>80</v>
      </c>
      <c r="E8" s="29">
        <v>0</v>
      </c>
      <c r="F8" s="30">
        <v>575.6400000000001</v>
      </c>
      <c r="G8" s="30">
        <v>0</v>
      </c>
      <c r="H8" s="31">
        <f t="shared" si="1"/>
        <v>0</v>
      </c>
      <c r="I8" s="31">
        <f t="shared" si="2"/>
        <v>0.20654710891838274</v>
      </c>
      <c r="J8" s="32">
        <f t="shared" si="5"/>
        <v>118.89677777777786</v>
      </c>
      <c r="K8" s="32">
        <f t="shared" si="3"/>
        <v>1.4862097222222233</v>
      </c>
      <c r="L8" s="29">
        <v>32</v>
      </c>
      <c r="M8" s="33">
        <f t="shared" si="6"/>
        <v>2.5</v>
      </c>
      <c r="N8" s="29">
        <v>152</v>
      </c>
      <c r="O8" s="34">
        <f t="shared" ref="O8:P8" si="16">D8/7</f>
        <v>11.428571428571429</v>
      </c>
      <c r="P8" s="34">
        <f t="shared" si="16"/>
        <v>0</v>
      </c>
      <c r="Q8" s="29">
        <f t="shared" si="8"/>
        <v>13</v>
      </c>
      <c r="R8" s="29"/>
      <c r="S8" s="35">
        <v>2.70557029177718</v>
      </c>
      <c r="T8" s="28">
        <v>400</v>
      </c>
      <c r="U8" s="36">
        <v>300</v>
      </c>
      <c r="V8" s="37" t="s">
        <v>107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1.4467592592592593E-2</v>
      </c>
      <c r="AD8" s="39">
        <f t="shared" si="12"/>
        <v>-1.5972222222222221</v>
      </c>
      <c r="AE8" s="39">
        <v>-3.31</v>
      </c>
      <c r="AF8" s="39">
        <v>-1.3</v>
      </c>
      <c r="AG8" s="39">
        <v>0</v>
      </c>
    </row>
    <row r="9" spans="1:33" ht="15.75" customHeight="1" x14ac:dyDescent="0.2">
      <c r="A9" s="28" t="s">
        <v>43</v>
      </c>
      <c r="B9" s="28" t="s">
        <v>108</v>
      </c>
      <c r="C9" s="15">
        <f t="shared" si="4"/>
        <v>8.0276595744680836</v>
      </c>
      <c r="D9" s="29">
        <v>47</v>
      </c>
      <c r="E9" s="29">
        <v>0</v>
      </c>
      <c r="F9" s="30">
        <v>377.2999999999999</v>
      </c>
      <c r="G9" s="30">
        <v>0</v>
      </c>
      <c r="H9" s="31">
        <f t="shared" si="1"/>
        <v>0</v>
      </c>
      <c r="I9" s="31">
        <f t="shared" si="2"/>
        <v>0.2732484281591423</v>
      </c>
      <c r="J9" s="32">
        <f t="shared" si="5"/>
        <v>103.09663194444435</v>
      </c>
      <c r="K9" s="32">
        <f t="shared" si="3"/>
        <v>2.1935453605200927</v>
      </c>
      <c r="L9" s="29">
        <v>51</v>
      </c>
      <c r="M9" s="33">
        <f t="shared" si="6"/>
        <v>0.92156862745098034</v>
      </c>
      <c r="N9" s="29">
        <v>105</v>
      </c>
      <c r="O9" s="34">
        <f t="shared" ref="O9:P9" si="17">D9/7</f>
        <v>6.7142857142857144</v>
      </c>
      <c r="P9" s="34">
        <f t="shared" si="17"/>
        <v>0</v>
      </c>
      <c r="Q9" s="29">
        <f t="shared" si="8"/>
        <v>15</v>
      </c>
      <c r="R9" s="29"/>
      <c r="S9" s="35">
        <v>3.9879518072289102</v>
      </c>
      <c r="T9" s="28">
        <v>400</v>
      </c>
      <c r="U9" s="36">
        <v>300</v>
      </c>
      <c r="V9" s="37" t="s">
        <v>109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1.4467592592592593E-2</v>
      </c>
      <c r="AD9" s="39">
        <f t="shared" si="12"/>
        <v>-0.93836805555555547</v>
      </c>
      <c r="AE9" s="39">
        <v>-3.31</v>
      </c>
      <c r="AF9" s="39">
        <v>-1.3</v>
      </c>
      <c r="AG9" s="39">
        <v>0</v>
      </c>
    </row>
    <row r="10" spans="1:33" ht="15.75" customHeight="1" x14ac:dyDescent="0.2">
      <c r="A10" s="28" t="s">
        <v>45</v>
      </c>
      <c r="B10" s="28" t="s">
        <v>110</v>
      </c>
      <c r="C10" s="15">
        <f t="shared" si="4"/>
        <v>8.8682142857142807</v>
      </c>
      <c r="D10" s="29">
        <v>28</v>
      </c>
      <c r="E10" s="29">
        <v>0</v>
      </c>
      <c r="F10" s="30">
        <v>248.30999999999986</v>
      </c>
      <c r="G10" s="30">
        <v>0</v>
      </c>
      <c r="H10" s="31">
        <f t="shared" si="1"/>
        <v>0</v>
      </c>
      <c r="I10" s="31">
        <f t="shared" si="2"/>
        <v>0.32791459152761515</v>
      </c>
      <c r="J10" s="32">
        <f t="shared" si="5"/>
        <v>81.424472222222079</v>
      </c>
      <c r="K10" s="32">
        <f t="shared" si="3"/>
        <v>2.9080168650793601</v>
      </c>
      <c r="L10" s="29">
        <v>41</v>
      </c>
      <c r="M10" s="33">
        <f t="shared" si="6"/>
        <v>0.68292682926829273</v>
      </c>
      <c r="N10" s="29">
        <v>76</v>
      </c>
      <c r="O10" s="34">
        <f t="shared" ref="O10:P10" si="18">D10/7</f>
        <v>4</v>
      </c>
      <c r="P10" s="34">
        <f t="shared" si="18"/>
        <v>0</v>
      </c>
      <c r="Q10" s="29">
        <f t="shared" si="8"/>
        <v>19</v>
      </c>
      <c r="R10" s="29"/>
      <c r="S10" s="35">
        <v>5.5238095238095202</v>
      </c>
      <c r="T10" s="28">
        <v>300</v>
      </c>
      <c r="U10" s="36">
        <v>300</v>
      </c>
      <c r="V10" s="37" t="s">
        <v>109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1.4467592592592593E-2</v>
      </c>
      <c r="AD10" s="39">
        <f t="shared" si="12"/>
        <v>-0.55902777777777768</v>
      </c>
      <c r="AE10" s="39">
        <v>-3.31</v>
      </c>
      <c r="AF10" s="39">
        <v>-1.3</v>
      </c>
      <c r="AG10" s="39">
        <v>0</v>
      </c>
    </row>
    <row r="11" spans="1:33" ht="15.75" customHeight="1" x14ac:dyDescent="0.2">
      <c r="A11" s="28" t="s">
        <v>47</v>
      </c>
      <c r="B11" s="28" t="s">
        <v>111</v>
      </c>
      <c r="C11" s="15">
        <f t="shared" si="4"/>
        <v>9.1375000000000011</v>
      </c>
      <c r="D11" s="29">
        <v>20</v>
      </c>
      <c r="E11" s="29">
        <v>0</v>
      </c>
      <c r="F11" s="30">
        <v>182.75000000000003</v>
      </c>
      <c r="G11" s="30">
        <v>0</v>
      </c>
      <c r="H11" s="31">
        <f t="shared" si="1"/>
        <v>0</v>
      </c>
      <c r="I11" s="31">
        <f t="shared" si="2"/>
        <v>0.34330065359477135</v>
      </c>
      <c r="J11" s="32">
        <f t="shared" si="5"/>
        <v>62.738194444444474</v>
      </c>
      <c r="K11" s="32">
        <f t="shared" si="3"/>
        <v>3.1369097222222235</v>
      </c>
      <c r="L11" s="29">
        <v>35</v>
      </c>
      <c r="M11" s="33">
        <f t="shared" si="6"/>
        <v>0.5714285714285714</v>
      </c>
      <c r="N11" s="29">
        <v>204</v>
      </c>
      <c r="O11" s="34">
        <f t="shared" ref="O11:P11" si="19">D11/7</f>
        <v>2.8571428571428572</v>
      </c>
      <c r="P11" s="34">
        <f t="shared" si="19"/>
        <v>0</v>
      </c>
      <c r="Q11" s="29">
        <f t="shared" si="8"/>
        <v>71</v>
      </c>
      <c r="R11" s="29"/>
      <c r="S11" s="35">
        <v>3.2324324324324301</v>
      </c>
      <c r="T11" s="28">
        <v>1535</v>
      </c>
      <c r="U11" s="36">
        <v>300</v>
      </c>
      <c r="V11" s="37" t="s">
        <v>112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1.4467592592592593E-2</v>
      </c>
      <c r="AD11" s="39">
        <f t="shared" si="12"/>
        <v>-0.39930555555555552</v>
      </c>
      <c r="AE11" s="39">
        <v>-3.31</v>
      </c>
      <c r="AF11" s="39">
        <v>-1.3</v>
      </c>
      <c r="AG11" s="39">
        <v>0</v>
      </c>
    </row>
    <row r="12" spans="1:33" ht="15.75" customHeight="1" x14ac:dyDescent="0.2">
      <c r="A12" s="28" t="s">
        <v>49</v>
      </c>
      <c r="B12" s="28" t="s">
        <v>113</v>
      </c>
      <c r="C12" s="15">
        <f t="shared" si="4"/>
        <v>8.0812500000000007</v>
      </c>
      <c r="D12" s="29">
        <v>24</v>
      </c>
      <c r="E12" s="29">
        <v>0</v>
      </c>
      <c r="F12" s="30">
        <v>193.95000000000002</v>
      </c>
      <c r="G12" s="30">
        <v>0</v>
      </c>
      <c r="H12" s="31">
        <f t="shared" si="1"/>
        <v>0</v>
      </c>
      <c r="I12" s="31">
        <f t="shared" si="2"/>
        <v>0.27707312881326818</v>
      </c>
      <c r="J12" s="32">
        <f t="shared" si="5"/>
        <v>53.738333333333365</v>
      </c>
      <c r="K12" s="32">
        <f t="shared" si="3"/>
        <v>2.2390972222222234</v>
      </c>
      <c r="L12" s="29">
        <v>28</v>
      </c>
      <c r="M12" s="33">
        <f t="shared" si="6"/>
        <v>0.8571428571428571</v>
      </c>
      <c r="N12" s="29">
        <v>181</v>
      </c>
      <c r="O12" s="34">
        <f t="shared" ref="O12:P12" si="20">D12/7</f>
        <v>3.4285714285714284</v>
      </c>
      <c r="P12" s="34">
        <f t="shared" si="20"/>
        <v>0</v>
      </c>
      <c r="Q12" s="29">
        <f t="shared" si="8"/>
        <v>52</v>
      </c>
      <c r="R12" s="29"/>
      <c r="S12" s="35">
        <v>3.9874999999999998</v>
      </c>
      <c r="T12" s="28">
        <v>1000</v>
      </c>
      <c r="U12" s="36">
        <v>300</v>
      </c>
      <c r="V12" s="37" t="s">
        <v>114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1.4467592592592593E-2</v>
      </c>
      <c r="AD12" s="39">
        <f t="shared" si="12"/>
        <v>-0.47916666666666663</v>
      </c>
      <c r="AE12" s="39">
        <v>-3.31</v>
      </c>
      <c r="AF12" s="39">
        <v>-1.3</v>
      </c>
      <c r="AG12" s="39">
        <v>0</v>
      </c>
    </row>
    <row r="13" spans="1:33" ht="15.75" customHeight="1" x14ac:dyDescent="0.2">
      <c r="A13" s="28" t="s">
        <v>51</v>
      </c>
      <c r="B13" s="28" t="s">
        <v>115</v>
      </c>
      <c r="C13" s="15">
        <f t="shared" si="4"/>
        <v>8.2923076923076895</v>
      </c>
      <c r="D13" s="29">
        <v>39</v>
      </c>
      <c r="E13" s="29">
        <v>0</v>
      </c>
      <c r="F13" s="32">
        <v>323.39999999999992</v>
      </c>
      <c r="G13" s="30">
        <v>-38.959999999999994</v>
      </c>
      <c r="H13" s="31">
        <f t="shared" si="1"/>
        <v>0.12047000618429191</v>
      </c>
      <c r="I13" s="31">
        <f t="shared" si="2"/>
        <v>0.17118538703360123</v>
      </c>
      <c r="J13" s="32">
        <f t="shared" si="5"/>
        <v>55.361354166666622</v>
      </c>
      <c r="K13" s="32">
        <f t="shared" si="3"/>
        <v>1.4195219017094005</v>
      </c>
      <c r="L13" s="29">
        <v>20</v>
      </c>
      <c r="M13" s="33">
        <f t="shared" si="6"/>
        <v>1.95</v>
      </c>
      <c r="N13" s="29">
        <v>143</v>
      </c>
      <c r="O13" s="34">
        <f t="shared" ref="O13:P13" si="21">D13/7</f>
        <v>5.5714285714285712</v>
      </c>
      <c r="P13" s="34">
        <f t="shared" si="21"/>
        <v>0</v>
      </c>
      <c r="Q13" s="29">
        <f t="shared" si="8"/>
        <v>25</v>
      </c>
      <c r="R13" s="29"/>
      <c r="S13" s="35">
        <v>3.2385542168674699</v>
      </c>
      <c r="T13" s="28">
        <v>700</v>
      </c>
      <c r="U13" s="36">
        <v>100</v>
      </c>
      <c r="V13" s="37" t="s">
        <v>116</v>
      </c>
      <c r="W13" s="28">
        <v>7</v>
      </c>
      <c r="X13" s="38">
        <f t="shared" si="9"/>
        <v>0.17948717948717949</v>
      </c>
      <c r="Y13" s="39">
        <f t="shared" si="10"/>
        <v>3.2466666666666661</v>
      </c>
      <c r="Z13" s="28">
        <v>5</v>
      </c>
      <c r="AA13" s="28" t="s">
        <v>34</v>
      </c>
      <c r="AB13" s="40">
        <f t="shared" si="11"/>
        <v>-0.69</v>
      </c>
      <c r="AC13" s="41">
        <v>1.4467592592592593E-2</v>
      </c>
      <c r="AD13" s="39">
        <f t="shared" si="12"/>
        <v>-0.77864583333333326</v>
      </c>
      <c r="AE13" s="39">
        <v>-3.31</v>
      </c>
      <c r="AF13" s="39">
        <v>-1.3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8.5541463414634133</v>
      </c>
      <c r="D14" s="29">
        <v>41</v>
      </c>
      <c r="E14" s="29">
        <v>0</v>
      </c>
      <c r="F14" s="32">
        <v>350.71999999999991</v>
      </c>
      <c r="G14" s="30">
        <v>-34.279999999999987</v>
      </c>
      <c r="H14" s="31">
        <f t="shared" si="1"/>
        <v>9.7741788321167866E-2</v>
      </c>
      <c r="I14" s="31">
        <f t="shared" si="2"/>
        <v>0.21100428721233763</v>
      </c>
      <c r="J14" s="32">
        <f t="shared" si="5"/>
        <v>74.003423611111032</v>
      </c>
      <c r="K14" s="32">
        <f t="shared" si="3"/>
        <v>1.8049615514905131</v>
      </c>
      <c r="L14" s="29">
        <v>45</v>
      </c>
      <c r="M14" s="33">
        <f t="shared" si="6"/>
        <v>0.91111111111111109</v>
      </c>
      <c r="N14" s="29">
        <v>105</v>
      </c>
      <c r="O14" s="34">
        <f t="shared" ref="O14:P14" si="22">D14/7</f>
        <v>5.8571428571428568</v>
      </c>
      <c r="P14" s="34">
        <f t="shared" si="22"/>
        <v>0</v>
      </c>
      <c r="Q14" s="29">
        <f t="shared" si="8"/>
        <v>17</v>
      </c>
      <c r="R14" s="29"/>
      <c r="S14" s="35">
        <v>4.96</v>
      </c>
      <c r="T14" s="28">
        <v>700</v>
      </c>
      <c r="U14" s="36">
        <v>100</v>
      </c>
      <c r="V14" s="37" t="s">
        <v>116</v>
      </c>
      <c r="W14" s="28">
        <v>9</v>
      </c>
      <c r="X14" s="38">
        <f t="shared" si="9"/>
        <v>0.21951219512195122</v>
      </c>
      <c r="Y14" s="39">
        <f t="shared" si="10"/>
        <v>2.8566666666666656</v>
      </c>
      <c r="Z14" s="28">
        <v>3</v>
      </c>
      <c r="AA14" s="28" t="s">
        <v>34</v>
      </c>
      <c r="AB14" s="40">
        <f t="shared" si="11"/>
        <v>-0.69</v>
      </c>
      <c r="AC14" s="41">
        <v>1.4467592592592593E-2</v>
      </c>
      <c r="AD14" s="39">
        <f t="shared" si="12"/>
        <v>-0.81857638888888884</v>
      </c>
      <c r="AE14" s="39">
        <v>-3.31</v>
      </c>
      <c r="AF14" s="39">
        <v>-1.3</v>
      </c>
      <c r="AG14" s="39">
        <v>0</v>
      </c>
    </row>
    <row r="15" spans="1:33" ht="15.75" customHeight="1" x14ac:dyDescent="0.2">
      <c r="A15" s="28" t="s">
        <v>54</v>
      </c>
      <c r="B15" s="28" t="s">
        <v>117</v>
      </c>
      <c r="C15" s="15">
        <f t="shared" si="4"/>
        <v>8.5841176470588234</v>
      </c>
      <c r="D15" s="29">
        <v>34</v>
      </c>
      <c r="E15" s="29">
        <v>0</v>
      </c>
      <c r="F15" s="32">
        <v>291.86</v>
      </c>
      <c r="G15" s="30">
        <v>-35.789999999999985</v>
      </c>
      <c r="H15" s="31">
        <f t="shared" si="1"/>
        <v>0.12262728705543748</v>
      </c>
      <c r="I15" s="31">
        <f t="shared" si="2"/>
        <v>0.18218385717657634</v>
      </c>
      <c r="J15" s="32">
        <f t="shared" si="5"/>
        <v>53.17218055555557</v>
      </c>
      <c r="K15" s="32">
        <f t="shared" si="3"/>
        <v>1.5638876633986933</v>
      </c>
      <c r="L15" s="29">
        <v>58</v>
      </c>
      <c r="M15" s="33">
        <f t="shared" si="6"/>
        <v>0.58620689655172409</v>
      </c>
      <c r="N15" s="29">
        <v>66</v>
      </c>
      <c r="O15" s="34">
        <f t="shared" ref="O15:P15" si="23">D15/7</f>
        <v>4.8571428571428568</v>
      </c>
      <c r="P15" s="34">
        <f t="shared" si="23"/>
        <v>0</v>
      </c>
      <c r="Q15" s="29">
        <f t="shared" si="8"/>
        <v>13</v>
      </c>
      <c r="R15" s="29"/>
      <c r="S15" s="35">
        <v>6.8651162790697597</v>
      </c>
      <c r="T15" s="28">
        <v>700</v>
      </c>
      <c r="U15" s="36">
        <v>100</v>
      </c>
      <c r="V15" s="37" t="s">
        <v>118</v>
      </c>
      <c r="W15" s="28">
        <v>7</v>
      </c>
      <c r="X15" s="38">
        <f t="shared" si="9"/>
        <v>0.20588235294117646</v>
      </c>
      <c r="Y15" s="39">
        <f t="shared" si="10"/>
        <v>1.883684210526315</v>
      </c>
      <c r="Z15" s="28">
        <v>12</v>
      </c>
      <c r="AA15" s="28" t="s">
        <v>34</v>
      </c>
      <c r="AB15" s="40">
        <f t="shared" si="11"/>
        <v>-0.69</v>
      </c>
      <c r="AC15" s="41">
        <v>1.4467592592592593E-2</v>
      </c>
      <c r="AD15" s="39">
        <f t="shared" si="12"/>
        <v>-0.67881944444444442</v>
      </c>
      <c r="AE15" s="39">
        <v>-3.31</v>
      </c>
      <c r="AF15" s="39">
        <v>-1.35</v>
      </c>
      <c r="AG15" s="39">
        <v>0</v>
      </c>
    </row>
    <row r="16" spans="1:33" ht="15.75" customHeight="1" x14ac:dyDescent="0.2">
      <c r="A16" s="28" t="s">
        <v>56</v>
      </c>
      <c r="B16" s="28" t="s">
        <v>113</v>
      </c>
      <c r="C16" s="15">
        <f t="shared" si="4"/>
        <v>8.5495833333333326</v>
      </c>
      <c r="D16" s="29">
        <v>24</v>
      </c>
      <c r="E16" s="29">
        <v>1</v>
      </c>
      <c r="F16" s="32">
        <v>205.19</v>
      </c>
      <c r="G16" s="30">
        <v>-2.8200000000000003</v>
      </c>
      <c r="H16" s="31">
        <f t="shared" si="1"/>
        <v>1.3743359812856378E-2</v>
      </c>
      <c r="I16" s="31">
        <f t="shared" si="2"/>
        <v>0.28886560423672369</v>
      </c>
      <c r="J16" s="32">
        <f t="shared" si="5"/>
        <v>59.272333333333329</v>
      </c>
      <c r="K16" s="32">
        <f t="shared" si="3"/>
        <v>2.4696805555555552</v>
      </c>
      <c r="L16" s="29">
        <v>34</v>
      </c>
      <c r="M16" s="33">
        <f t="shared" si="6"/>
        <v>0.70588235294117652</v>
      </c>
      <c r="N16" s="29">
        <v>43</v>
      </c>
      <c r="O16" s="34">
        <f t="shared" ref="O16:P16" si="24">D16/7</f>
        <v>3.4285714285714284</v>
      </c>
      <c r="P16" s="34">
        <f t="shared" si="24"/>
        <v>0.14285714285714285</v>
      </c>
      <c r="Q16" s="29">
        <f t="shared" si="8"/>
        <v>12</v>
      </c>
      <c r="R16" s="29"/>
      <c r="S16" s="35">
        <v>3.7647058823529398</v>
      </c>
      <c r="T16" s="28">
        <v>700</v>
      </c>
      <c r="U16" s="36">
        <v>100</v>
      </c>
      <c r="V16" s="37" t="s">
        <v>118</v>
      </c>
      <c r="W16" s="28">
        <v>1</v>
      </c>
      <c r="X16" s="38">
        <f t="shared" si="9"/>
        <v>4.1666666666666664E-2</v>
      </c>
      <c r="Y16" s="39">
        <f t="shared" si="10"/>
        <v>2.8200000000000003</v>
      </c>
      <c r="Z16" s="28">
        <v>0</v>
      </c>
      <c r="AA16" s="28" t="s">
        <v>34</v>
      </c>
      <c r="AB16" s="40">
        <f t="shared" si="11"/>
        <v>-0.69</v>
      </c>
      <c r="AC16" s="41">
        <v>1.4467592592592593E-2</v>
      </c>
      <c r="AD16" s="39">
        <f t="shared" si="12"/>
        <v>-0.47916666666666663</v>
      </c>
      <c r="AE16" s="39">
        <v>-3.31</v>
      </c>
      <c r="AF16" s="39">
        <v>-1.35</v>
      </c>
      <c r="AG16" s="39">
        <v>0</v>
      </c>
    </row>
    <row r="17" spans="1:33" ht="15.75" customHeight="1" x14ac:dyDescent="0.2">
      <c r="A17" s="28" t="s">
        <v>58</v>
      </c>
      <c r="B17" s="28" t="s">
        <v>117</v>
      </c>
      <c r="C17" s="15">
        <f t="shared" si="4"/>
        <v>8.5247368421052627</v>
      </c>
      <c r="D17" s="29">
        <v>38</v>
      </c>
      <c r="E17" s="29">
        <v>0</v>
      </c>
      <c r="F17" s="32">
        <v>323.94</v>
      </c>
      <c r="G17" s="30">
        <v>-24.089999999999996</v>
      </c>
      <c r="H17" s="31">
        <f t="shared" si="1"/>
        <v>7.4365623263567313E-2</v>
      </c>
      <c r="I17" s="31">
        <f t="shared" si="2"/>
        <v>0.21820188752375264</v>
      </c>
      <c r="J17" s="32">
        <f t="shared" si="5"/>
        <v>70.684319444444426</v>
      </c>
      <c r="K17" s="32">
        <f t="shared" si="3"/>
        <v>1.8601136695906428</v>
      </c>
      <c r="L17" s="29">
        <v>44</v>
      </c>
      <c r="M17" s="33">
        <f t="shared" si="6"/>
        <v>0.86363636363636365</v>
      </c>
      <c r="N17" s="29">
        <v>208</v>
      </c>
      <c r="O17" s="34">
        <f t="shared" ref="O17:P17" si="25">D17/7</f>
        <v>5.4285714285714288</v>
      </c>
      <c r="P17" s="34">
        <f t="shared" si="25"/>
        <v>0</v>
      </c>
      <c r="Q17" s="29">
        <f t="shared" si="8"/>
        <v>38</v>
      </c>
      <c r="R17" s="29"/>
      <c r="S17" s="35">
        <v>2.6068965517241298</v>
      </c>
      <c r="T17" s="28">
        <v>600</v>
      </c>
      <c r="U17" s="36" t="s">
        <v>33</v>
      </c>
      <c r="V17" s="37" t="s">
        <v>33</v>
      </c>
      <c r="W17" s="28">
        <v>9</v>
      </c>
      <c r="X17" s="38">
        <f t="shared" si="9"/>
        <v>0.23684210526315788</v>
      </c>
      <c r="Y17" s="39">
        <f t="shared" si="10"/>
        <v>2.1899999999999995</v>
      </c>
      <c r="Z17" s="28">
        <v>2</v>
      </c>
      <c r="AA17" s="28" t="s">
        <v>34</v>
      </c>
      <c r="AB17" s="40">
        <f t="shared" si="11"/>
        <v>-0.69</v>
      </c>
      <c r="AC17" s="41">
        <v>1.4467592592592593E-2</v>
      </c>
      <c r="AD17" s="39">
        <f t="shared" si="12"/>
        <v>-0.75868055555555547</v>
      </c>
      <c r="AE17" s="39">
        <v>-3.31</v>
      </c>
      <c r="AF17" s="39">
        <v>-1.4219999999999999</v>
      </c>
      <c r="AG17" s="39">
        <v>0</v>
      </c>
    </row>
    <row r="18" spans="1:33" ht="15.75" customHeight="1" x14ac:dyDescent="0.2">
      <c r="A18" s="28" t="s">
        <v>59</v>
      </c>
      <c r="B18" s="28" t="s">
        <v>119</v>
      </c>
      <c r="C18" s="15">
        <f t="shared" si="4"/>
        <v>8.6803571428571438</v>
      </c>
      <c r="D18" s="29">
        <v>28</v>
      </c>
      <c r="E18" s="29">
        <v>0</v>
      </c>
      <c r="F18" s="32">
        <v>243.05000000000004</v>
      </c>
      <c r="G18" s="30">
        <v>-6.1400000000000006</v>
      </c>
      <c r="H18" s="31">
        <f t="shared" si="1"/>
        <v>2.5262291709524789E-2</v>
      </c>
      <c r="I18" s="31">
        <f t="shared" si="2"/>
        <v>0.27729879540103786</v>
      </c>
      <c r="J18" s="32">
        <f t="shared" si="5"/>
        <v>67.397472222222262</v>
      </c>
      <c r="K18" s="32">
        <f t="shared" si="3"/>
        <v>2.407052579365081</v>
      </c>
      <c r="L18" s="29">
        <v>34</v>
      </c>
      <c r="M18" s="33">
        <f t="shared" si="6"/>
        <v>0.82352941176470584</v>
      </c>
      <c r="N18" s="29">
        <v>275</v>
      </c>
      <c r="O18" s="34">
        <f t="shared" ref="O18:P18" si="26">D18/7</f>
        <v>4</v>
      </c>
      <c r="P18" s="34">
        <f t="shared" si="26"/>
        <v>0</v>
      </c>
      <c r="Q18" s="29">
        <f t="shared" si="8"/>
        <v>68</v>
      </c>
      <c r="R18" s="29"/>
      <c r="S18" s="35">
        <v>3.0817120622568002</v>
      </c>
      <c r="T18" s="28">
        <v>600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2.0466666666666669</v>
      </c>
      <c r="Z18" s="28">
        <v>3</v>
      </c>
      <c r="AA18" s="28" t="s">
        <v>34</v>
      </c>
      <c r="AB18" s="40">
        <f t="shared" si="11"/>
        <v>-0.69</v>
      </c>
      <c r="AC18" s="41">
        <v>1.4467592592592593E-2</v>
      </c>
      <c r="AD18" s="39">
        <f t="shared" si="12"/>
        <v>-0.55902777777777768</v>
      </c>
      <c r="AE18" s="39">
        <v>-3.31</v>
      </c>
      <c r="AF18" s="39">
        <v>-1.4219999999999999</v>
      </c>
      <c r="AG18" s="39">
        <v>0</v>
      </c>
    </row>
    <row r="19" spans="1:33" ht="15.75" customHeight="1" x14ac:dyDescent="0.2">
      <c r="A19" s="28" t="s">
        <v>60</v>
      </c>
      <c r="B19" s="28" t="s">
        <v>120</v>
      </c>
      <c r="C19" s="15">
        <f t="shared" si="4"/>
        <v>8.6588372093023249</v>
      </c>
      <c r="D19" s="29">
        <v>43</v>
      </c>
      <c r="E19" s="29">
        <v>0</v>
      </c>
      <c r="F19" s="32">
        <v>372.33</v>
      </c>
      <c r="G19" s="30">
        <v>0</v>
      </c>
      <c r="H19" s="31">
        <f t="shared" si="1"/>
        <v>0</v>
      </c>
      <c r="I19" s="31">
        <f t="shared" si="2"/>
        <v>0.29340502526134221</v>
      </c>
      <c r="J19" s="32">
        <f t="shared" si="5"/>
        <v>109.24349305555553</v>
      </c>
      <c r="K19" s="32">
        <f t="shared" si="3"/>
        <v>2.5405463501291985</v>
      </c>
      <c r="L19" s="29">
        <v>48</v>
      </c>
      <c r="M19" s="33">
        <f t="shared" si="6"/>
        <v>0.89583333333333337</v>
      </c>
      <c r="N19" s="29">
        <v>210</v>
      </c>
      <c r="O19" s="34">
        <f t="shared" ref="O19:P19" si="27">D19/7</f>
        <v>6.1428571428571432</v>
      </c>
      <c r="P19" s="34">
        <f t="shared" si="27"/>
        <v>0</v>
      </c>
      <c r="Q19" s="29">
        <f t="shared" si="8"/>
        <v>34</v>
      </c>
      <c r="R19" s="29"/>
      <c r="S19" s="35">
        <v>3.8497652582159598</v>
      </c>
      <c r="T19" s="28">
        <v>600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1.4467592592592593E-2</v>
      </c>
      <c r="AD19" s="39">
        <f t="shared" si="12"/>
        <v>-0.85850694444444442</v>
      </c>
      <c r="AE19" s="39">
        <v>-3.31</v>
      </c>
      <c r="AF19" s="39">
        <v>-1.4895000000000003</v>
      </c>
      <c r="AG19" s="39">
        <v>0</v>
      </c>
    </row>
    <row r="20" spans="1:33" ht="15.75" customHeight="1" x14ac:dyDescent="0.2">
      <c r="A20" s="28" t="s">
        <v>62</v>
      </c>
      <c r="B20" s="28" t="s">
        <v>121</v>
      </c>
      <c r="C20" s="15">
        <f t="shared" si="4"/>
        <v>8.8937037037037072</v>
      </c>
      <c r="D20" s="29">
        <v>54</v>
      </c>
      <c r="E20" s="29">
        <v>0</v>
      </c>
      <c r="F20" s="32">
        <v>480.26000000000016</v>
      </c>
      <c r="G20" s="30">
        <v>0</v>
      </c>
      <c r="H20" s="31">
        <f t="shared" si="1"/>
        <v>0</v>
      </c>
      <c r="I20" s="31">
        <f t="shared" si="2"/>
        <v>0.30810368342148015</v>
      </c>
      <c r="J20" s="32">
        <f t="shared" si="5"/>
        <v>147.96987500000012</v>
      </c>
      <c r="K20" s="32">
        <f t="shared" si="3"/>
        <v>2.7401828703703726</v>
      </c>
      <c r="L20" s="29">
        <v>47</v>
      </c>
      <c r="M20" s="33">
        <f t="shared" si="6"/>
        <v>1.1489361702127661</v>
      </c>
      <c r="N20" s="29">
        <v>185</v>
      </c>
      <c r="O20" s="34">
        <f t="shared" ref="O20:P20" si="28">D20/7</f>
        <v>7.7142857142857144</v>
      </c>
      <c r="P20" s="34">
        <f t="shared" si="28"/>
        <v>0</v>
      </c>
      <c r="Q20" s="29">
        <f t="shared" si="8"/>
        <v>23</v>
      </c>
      <c r="R20" s="29"/>
      <c r="S20" s="35">
        <v>3.2659932659932598</v>
      </c>
      <c r="T20" s="28">
        <v>600</v>
      </c>
      <c r="U20" s="36">
        <v>600</v>
      </c>
      <c r="V20" s="37" t="s">
        <v>122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1.4467592592592593E-2</v>
      </c>
      <c r="AD20" s="39">
        <f t="shared" si="12"/>
        <v>-1.078125</v>
      </c>
      <c r="AE20" s="39">
        <v>-3.31</v>
      </c>
      <c r="AF20" s="39">
        <v>-1.4895000000000003</v>
      </c>
      <c r="AG20" s="39">
        <v>0</v>
      </c>
    </row>
    <row r="21" spans="1:33" ht="15.75" customHeight="1" x14ac:dyDescent="0.2">
      <c r="A21" s="28" t="s">
        <v>63</v>
      </c>
      <c r="B21" s="28" t="s">
        <v>123</v>
      </c>
      <c r="C21" s="15">
        <f t="shared" si="4"/>
        <v>9.7624999999999993</v>
      </c>
      <c r="D21" s="29">
        <v>16</v>
      </c>
      <c r="E21" s="29">
        <v>0</v>
      </c>
      <c r="F21" s="32">
        <v>156.19999999999999</v>
      </c>
      <c r="G21" s="30">
        <v>0</v>
      </c>
      <c r="H21" s="31">
        <f t="shared" si="1"/>
        <v>0</v>
      </c>
      <c r="I21" s="31">
        <f t="shared" si="2"/>
        <v>0.35632878076540037</v>
      </c>
      <c r="J21" s="32">
        <f t="shared" si="5"/>
        <v>55.65855555555553</v>
      </c>
      <c r="K21" s="32">
        <f t="shared" si="3"/>
        <v>3.4786597222222206</v>
      </c>
      <c r="L21" s="29">
        <v>12</v>
      </c>
      <c r="M21" s="33">
        <f t="shared" si="6"/>
        <v>1.3333333333333333</v>
      </c>
      <c r="N21" s="29">
        <v>169</v>
      </c>
      <c r="O21" s="34">
        <f t="shared" ref="O21:P21" si="29">D21/7</f>
        <v>2.2857142857142856</v>
      </c>
      <c r="P21" s="34">
        <f t="shared" si="29"/>
        <v>0</v>
      </c>
      <c r="Q21" s="29">
        <f t="shared" si="8"/>
        <v>73</v>
      </c>
      <c r="R21" s="29"/>
      <c r="S21" s="35">
        <v>2.4708860759493598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1.4467592592592593E-2</v>
      </c>
      <c r="AD21" s="39">
        <f t="shared" si="12"/>
        <v>-0.31944444444444442</v>
      </c>
      <c r="AE21" s="39">
        <v>-3.31</v>
      </c>
      <c r="AF21" s="39">
        <v>-1.4895000000000003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9.6852</v>
      </c>
      <c r="D22" s="29">
        <v>25</v>
      </c>
      <c r="E22" s="29">
        <v>0</v>
      </c>
      <c r="F22" s="30">
        <v>242.13</v>
      </c>
      <c r="G22" s="30">
        <v>0</v>
      </c>
      <c r="H22" s="31">
        <f t="shared" si="1"/>
        <v>0</v>
      </c>
      <c r="I22" s="31">
        <f t="shared" si="2"/>
        <v>0.35238866747431352</v>
      </c>
      <c r="J22" s="32">
        <f t="shared" si="5"/>
        <v>85.323868055555536</v>
      </c>
      <c r="K22" s="32">
        <f t="shared" si="3"/>
        <v>3.4129547222222216</v>
      </c>
      <c r="L22" s="29">
        <v>31</v>
      </c>
      <c r="M22" s="33">
        <f t="shared" si="6"/>
        <v>0.80645161290322576</v>
      </c>
      <c r="N22" s="29">
        <v>145</v>
      </c>
      <c r="O22" s="34">
        <f t="shared" ref="O22:P22" si="30">D22/7</f>
        <v>3.5714285714285716</v>
      </c>
      <c r="P22" s="34">
        <f t="shared" si="30"/>
        <v>0</v>
      </c>
      <c r="Q22" s="29">
        <f t="shared" si="8"/>
        <v>40</v>
      </c>
      <c r="R22" s="29"/>
      <c r="S22" s="35">
        <v>2.4104046242774499</v>
      </c>
      <c r="T22" s="28">
        <v>325</v>
      </c>
      <c r="U22" s="36">
        <v>200</v>
      </c>
      <c r="V22" s="37" t="s">
        <v>124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1.4467592592592593E-2</v>
      </c>
      <c r="AD22" s="39">
        <f t="shared" si="12"/>
        <v>-0.49913194444444442</v>
      </c>
      <c r="AE22" s="39">
        <v>-3.31</v>
      </c>
      <c r="AF22" s="39">
        <v>-1.4895000000000003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9.5484615384615381</v>
      </c>
      <c r="D23" s="29">
        <v>26</v>
      </c>
      <c r="E23" s="29">
        <v>0</v>
      </c>
      <c r="F23" s="32">
        <v>248.26</v>
      </c>
      <c r="G23" s="30">
        <v>0</v>
      </c>
      <c r="H23" s="31">
        <f t="shared" si="1"/>
        <v>0</v>
      </c>
      <c r="I23" s="31">
        <f t="shared" si="2"/>
        <v>0.34526263907910154</v>
      </c>
      <c r="J23" s="32">
        <f t="shared" si="5"/>
        <v>85.714902777777752</v>
      </c>
      <c r="K23" s="32">
        <f t="shared" si="3"/>
        <v>3.2967270299145288</v>
      </c>
      <c r="L23" s="29">
        <v>33</v>
      </c>
      <c r="M23" s="33">
        <f t="shared" si="6"/>
        <v>0.78787878787878785</v>
      </c>
      <c r="N23" s="29">
        <v>120</v>
      </c>
      <c r="O23" s="34">
        <f t="shared" ref="O23:P23" si="31">D23/7</f>
        <v>3.7142857142857144</v>
      </c>
      <c r="P23" s="34">
        <f t="shared" si="31"/>
        <v>0</v>
      </c>
      <c r="Q23" s="29">
        <f t="shared" si="8"/>
        <v>32</v>
      </c>
      <c r="R23" s="29"/>
      <c r="S23" s="35">
        <v>2.6537216828478898</v>
      </c>
      <c r="T23" s="28">
        <v>725</v>
      </c>
      <c r="U23" s="36">
        <v>200</v>
      </c>
      <c r="V23" s="37" t="s">
        <v>124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1.4467592592592593E-2</v>
      </c>
      <c r="AD23" s="39">
        <f t="shared" si="12"/>
        <v>-0.51909722222222221</v>
      </c>
      <c r="AE23" s="39">
        <v>-3.31</v>
      </c>
      <c r="AF23" s="39">
        <v>-1.4895000000000003</v>
      </c>
      <c r="AG23" s="39">
        <v>0</v>
      </c>
    </row>
    <row r="24" spans="1:33" ht="15.75" customHeight="1" x14ac:dyDescent="0.2">
      <c r="A24" s="28" t="s">
        <v>66</v>
      </c>
      <c r="B24" s="28" t="s">
        <v>125</v>
      </c>
      <c r="C24" s="15">
        <f t="shared" si="4"/>
        <v>9.5139999999999993</v>
      </c>
      <c r="D24" s="29">
        <v>25</v>
      </c>
      <c r="E24" s="29">
        <v>0</v>
      </c>
      <c r="F24" s="32">
        <v>237.84999999999997</v>
      </c>
      <c r="G24" s="32">
        <v>0</v>
      </c>
      <c r="H24" s="31">
        <f t="shared" si="1"/>
        <v>0</v>
      </c>
      <c r="I24" s="31">
        <f t="shared" si="2"/>
        <v>0.34343438324807868</v>
      </c>
      <c r="J24" s="32">
        <f t="shared" si="5"/>
        <v>81.685868055555503</v>
      </c>
      <c r="K24" s="32">
        <f t="shared" si="3"/>
        <v>3.26743472222222</v>
      </c>
      <c r="L24" s="29">
        <v>21</v>
      </c>
      <c r="M24" s="33">
        <f t="shared" si="6"/>
        <v>1.1904761904761905</v>
      </c>
      <c r="N24" s="29">
        <v>92</v>
      </c>
      <c r="O24" s="34">
        <f t="shared" ref="O24:P24" si="32">D24/7</f>
        <v>3.5714285714285716</v>
      </c>
      <c r="P24" s="34">
        <f t="shared" si="32"/>
        <v>0</v>
      </c>
      <c r="Q24" s="29">
        <f t="shared" si="8"/>
        <v>25</v>
      </c>
      <c r="R24" s="29"/>
      <c r="S24" s="35">
        <v>2.7959183673469301</v>
      </c>
      <c r="T24" s="28">
        <v>725</v>
      </c>
      <c r="U24" s="36">
        <v>200</v>
      </c>
      <c r="V24" s="37" t="s">
        <v>124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1.4467592592592593E-2</v>
      </c>
      <c r="AD24" s="39">
        <f t="shared" si="12"/>
        <v>-0.49913194444444442</v>
      </c>
      <c r="AE24" s="39">
        <v>-3.31</v>
      </c>
      <c r="AF24" s="39">
        <v>-1.4895000000000003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9.9250000000000007</v>
      </c>
      <c r="D25" s="29">
        <v>18</v>
      </c>
      <c r="E25" s="29">
        <v>0</v>
      </c>
      <c r="F25" s="32">
        <v>178.65</v>
      </c>
      <c r="G25" s="32">
        <v>0</v>
      </c>
      <c r="H25" s="31">
        <f t="shared" si="1"/>
        <v>0</v>
      </c>
      <c r="I25" s="31">
        <f t="shared" si="2"/>
        <v>0.36436118108032467</v>
      </c>
      <c r="J25" s="32">
        <f t="shared" si="5"/>
        <v>65.093125000000001</v>
      </c>
      <c r="K25" s="32">
        <f t="shared" si="3"/>
        <v>3.6162847222222223</v>
      </c>
      <c r="L25" s="29">
        <v>38</v>
      </c>
      <c r="M25" s="33">
        <f t="shared" si="6"/>
        <v>0.47368421052631576</v>
      </c>
      <c r="N25" s="29">
        <v>72</v>
      </c>
      <c r="O25" s="34">
        <f t="shared" ref="O25:P25" si="33">D25/7</f>
        <v>2.5714285714285716</v>
      </c>
      <c r="P25" s="34">
        <f t="shared" si="33"/>
        <v>0</v>
      </c>
      <c r="Q25" s="29">
        <f t="shared" si="8"/>
        <v>28</v>
      </c>
      <c r="R25" s="29"/>
      <c r="S25" s="35">
        <v>3.3469387755102038</v>
      </c>
      <c r="T25" s="28">
        <v>925</v>
      </c>
      <c r="U25" s="36">
        <v>200</v>
      </c>
      <c r="V25" s="37" t="s">
        <v>124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1.4467592592592593E-2</v>
      </c>
      <c r="AD25" s="39">
        <f t="shared" si="12"/>
        <v>-0.359375</v>
      </c>
      <c r="AE25" s="39">
        <v>-3.31</v>
      </c>
      <c r="AF25" s="39">
        <v>-1.49</v>
      </c>
      <c r="AG25" s="39">
        <v>0</v>
      </c>
    </row>
    <row r="26" spans="1:33" ht="15.75" customHeight="1" x14ac:dyDescent="0.2">
      <c r="A26" s="14" t="s">
        <v>68</v>
      </c>
      <c r="B26" s="14" t="s">
        <v>126</v>
      </c>
      <c r="C26" s="15">
        <f t="shared" si="4"/>
        <v>9.9500000000000011</v>
      </c>
      <c r="D26" s="16">
        <v>12</v>
      </c>
      <c r="E26" s="16">
        <v>0</v>
      </c>
      <c r="F26" s="17">
        <v>119.4</v>
      </c>
      <c r="G26" s="17">
        <v>0</v>
      </c>
      <c r="H26" s="31">
        <f t="shared" si="1"/>
        <v>0</v>
      </c>
      <c r="I26" s="31">
        <f t="shared" si="2"/>
        <v>0.34918941931881625</v>
      </c>
      <c r="J26" s="32">
        <f t="shared" si="5"/>
        <v>41.693216666666665</v>
      </c>
      <c r="K26" s="32">
        <f t="shared" si="3"/>
        <v>3.474434722222222</v>
      </c>
      <c r="L26" s="16">
        <v>35</v>
      </c>
      <c r="M26" s="33">
        <f t="shared" si="6"/>
        <v>0.34285714285714286</v>
      </c>
      <c r="N26" s="16">
        <v>63</v>
      </c>
      <c r="O26" s="34">
        <f t="shared" ref="O26:P26" si="34">D26/7</f>
        <v>1.7142857142857142</v>
      </c>
      <c r="P26" s="34">
        <f t="shared" si="34"/>
        <v>0</v>
      </c>
      <c r="Q26" s="29">
        <f t="shared" si="8"/>
        <v>36</v>
      </c>
      <c r="R26" s="29"/>
      <c r="S26" s="21">
        <v>2.5945945945945952</v>
      </c>
      <c r="T26" s="28">
        <v>925</v>
      </c>
      <c r="U26" s="36">
        <v>200</v>
      </c>
      <c r="V26" s="37" t="s">
        <v>124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1.4467592592592593E-2</v>
      </c>
      <c r="AD26" s="39">
        <f t="shared" si="12"/>
        <v>-0.23958333333333331</v>
      </c>
      <c r="AE26" s="25">
        <v>-3.47</v>
      </c>
      <c r="AF26" s="25">
        <v>-1.4931000000000001</v>
      </c>
      <c r="AG26" s="25">
        <v>0</v>
      </c>
    </row>
    <row r="27" spans="1:33" ht="15.75" customHeight="1" x14ac:dyDescent="0.2">
      <c r="A27" s="14" t="s">
        <v>69</v>
      </c>
      <c r="B27" s="14" t="s">
        <v>113</v>
      </c>
      <c r="C27" s="15">
        <f t="shared" si="4"/>
        <v>9.4154545454545442</v>
      </c>
      <c r="D27" s="16">
        <v>11</v>
      </c>
      <c r="E27" s="16">
        <v>0</v>
      </c>
      <c r="F27" s="17">
        <v>103.57</v>
      </c>
      <c r="G27" s="17">
        <v>0</v>
      </c>
      <c r="H27" s="31">
        <f t="shared" si="1"/>
        <v>0</v>
      </c>
      <c r="I27" s="31">
        <f t="shared" si="2"/>
        <v>0.30514417248667025</v>
      </c>
      <c r="J27" s="32">
        <f t="shared" si="5"/>
        <v>31.603781944444435</v>
      </c>
      <c r="K27" s="32">
        <f t="shared" si="3"/>
        <v>2.8730710858585851</v>
      </c>
      <c r="L27" s="16">
        <v>31</v>
      </c>
      <c r="M27" s="33">
        <f t="shared" si="6"/>
        <v>0.35483870967741937</v>
      </c>
      <c r="N27" s="16">
        <v>54</v>
      </c>
      <c r="O27" s="34">
        <f t="shared" ref="O27:P27" si="35">D27/7</f>
        <v>1.5714285714285714</v>
      </c>
      <c r="P27" s="34">
        <f t="shared" si="35"/>
        <v>0</v>
      </c>
      <c r="Q27" s="29">
        <f t="shared" si="8"/>
        <v>34</v>
      </c>
      <c r="R27" s="29"/>
      <c r="S27" s="21">
        <v>2.4217687074829932</v>
      </c>
      <c r="T27" s="28">
        <v>925</v>
      </c>
      <c r="U27" s="36">
        <v>200</v>
      </c>
      <c r="V27" s="37" t="s">
        <v>127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1.4467592592592593E-2</v>
      </c>
      <c r="AD27" s="39">
        <f t="shared" si="12"/>
        <v>-0.21961805555555552</v>
      </c>
      <c r="AE27" s="25">
        <v>-3.47</v>
      </c>
      <c r="AF27" s="25">
        <v>-1.6400999999999999</v>
      </c>
      <c r="AG27" s="25">
        <v>0</v>
      </c>
    </row>
    <row r="28" spans="1:33" ht="15.75" customHeight="1" x14ac:dyDescent="0.2">
      <c r="A28" s="14" t="s">
        <v>70</v>
      </c>
      <c r="B28" s="14" t="s">
        <v>128</v>
      </c>
      <c r="C28" s="15">
        <f t="shared" si="4"/>
        <v>8.9499999999999993</v>
      </c>
      <c r="D28" s="16">
        <v>11</v>
      </c>
      <c r="E28" s="16">
        <v>0</v>
      </c>
      <c r="F28" s="17">
        <v>98.449999999999989</v>
      </c>
      <c r="G28" s="17">
        <v>-10.94</v>
      </c>
      <c r="H28" s="31">
        <f t="shared" si="1"/>
        <v>0.11112239715591672</v>
      </c>
      <c r="I28" s="31">
        <f t="shared" si="2"/>
        <v>0.16568595169572814</v>
      </c>
      <c r="J28" s="32">
        <f t="shared" si="5"/>
        <v>16.311781944444434</v>
      </c>
      <c r="K28" s="32">
        <f t="shared" si="3"/>
        <v>1.4828892676767667</v>
      </c>
      <c r="L28" s="16">
        <v>30</v>
      </c>
      <c r="M28" s="33">
        <f t="shared" si="6"/>
        <v>0.36666666666666664</v>
      </c>
      <c r="N28" s="16">
        <v>44</v>
      </c>
      <c r="O28" s="34">
        <f t="shared" ref="O28:P28" si="36">D28/7</f>
        <v>1.5714285714285714</v>
      </c>
      <c r="P28" s="34">
        <f t="shared" si="36"/>
        <v>0</v>
      </c>
      <c r="Q28" s="29">
        <f t="shared" si="8"/>
        <v>28</v>
      </c>
      <c r="R28" s="29"/>
      <c r="S28" s="21">
        <v>2.9090909090909092</v>
      </c>
      <c r="T28" s="28">
        <v>925</v>
      </c>
      <c r="U28" s="36">
        <v>44384</v>
      </c>
      <c r="V28" s="37" t="s">
        <v>127</v>
      </c>
      <c r="W28" s="14">
        <v>1</v>
      </c>
      <c r="X28" s="38">
        <f t="shared" si="9"/>
        <v>9.0909090909090912E-2</v>
      </c>
      <c r="Y28" s="39">
        <f t="shared" si="10"/>
        <v>5.47</v>
      </c>
      <c r="Z28" s="14">
        <v>1</v>
      </c>
      <c r="AA28" s="28" t="s">
        <v>34</v>
      </c>
      <c r="AB28" s="40">
        <f t="shared" si="11"/>
        <v>-0.69</v>
      </c>
      <c r="AC28" s="41">
        <v>1.4467592592592593E-2</v>
      </c>
      <c r="AD28" s="39">
        <f t="shared" si="12"/>
        <v>-0.21961805555555552</v>
      </c>
      <c r="AE28" s="25">
        <v>-3.47</v>
      </c>
      <c r="AF28" s="25">
        <v>-1.6400999999999999</v>
      </c>
      <c r="AG28" s="25">
        <v>0</v>
      </c>
    </row>
    <row r="29" spans="1:33" ht="15.75" customHeight="1" x14ac:dyDescent="0.2">
      <c r="A29" s="14" t="s">
        <v>71</v>
      </c>
      <c r="B29" s="14" t="s">
        <v>129</v>
      </c>
      <c r="C29" s="15">
        <f t="shared" si="4"/>
        <v>8.7259999999999991</v>
      </c>
      <c r="D29" s="16">
        <v>10</v>
      </c>
      <c r="E29" s="16">
        <v>0</v>
      </c>
      <c r="F29" s="17">
        <v>87.259999999999991</v>
      </c>
      <c r="G29" s="17">
        <v>-24.55</v>
      </c>
      <c r="H29" s="31">
        <f t="shared" si="1"/>
        <v>0.28134311253724503</v>
      </c>
      <c r="I29" s="31">
        <f t="shared" si="2"/>
        <v>-1.0585065067359404E-2</v>
      </c>
      <c r="J29" s="32">
        <f t="shared" si="5"/>
        <v>-0.92365277777778154</v>
      </c>
      <c r="K29" s="32">
        <f t="shared" si="3"/>
        <v>-9.2365277777778157E-2</v>
      </c>
      <c r="L29" s="16">
        <v>28</v>
      </c>
      <c r="M29" s="33">
        <f t="shared" si="6"/>
        <v>0.35714285714285715</v>
      </c>
      <c r="N29" s="16">
        <v>33</v>
      </c>
      <c r="O29" s="34">
        <f t="shared" ref="O29:P29" si="37">D29/7</f>
        <v>1.4285714285714286</v>
      </c>
      <c r="P29" s="34">
        <f t="shared" si="37"/>
        <v>0</v>
      </c>
      <c r="Q29" s="29">
        <f t="shared" si="8"/>
        <v>23</v>
      </c>
      <c r="R29" s="29"/>
      <c r="S29" s="21">
        <v>3.4579945799458001</v>
      </c>
      <c r="T29" s="28">
        <v>875</v>
      </c>
      <c r="U29" s="36">
        <v>150</v>
      </c>
      <c r="V29" s="37" t="s">
        <v>130</v>
      </c>
      <c r="W29" s="14">
        <v>2</v>
      </c>
      <c r="X29" s="38">
        <f t="shared" si="9"/>
        <v>0.2</v>
      </c>
      <c r="Y29" s="39">
        <f t="shared" si="10"/>
        <v>4.91</v>
      </c>
      <c r="Z29" s="14">
        <v>3</v>
      </c>
      <c r="AA29" s="28" t="s">
        <v>34</v>
      </c>
      <c r="AB29" s="40">
        <f t="shared" si="11"/>
        <v>-0.69</v>
      </c>
      <c r="AC29" s="41">
        <v>1.4467592592592593E-2</v>
      </c>
      <c r="AD29" s="39">
        <f t="shared" si="12"/>
        <v>-0.19965277777777776</v>
      </c>
      <c r="AE29" s="25">
        <v>-3.47</v>
      </c>
      <c r="AF29" s="25">
        <v>-1.5645</v>
      </c>
      <c r="AG29" s="25">
        <v>0</v>
      </c>
    </row>
    <row r="30" spans="1:33" ht="15.75" customHeight="1" x14ac:dyDescent="0.2">
      <c r="A30" s="14" t="s">
        <v>72</v>
      </c>
      <c r="B30" s="14" t="s">
        <v>131</v>
      </c>
      <c r="C30" s="15">
        <f t="shared" si="4"/>
        <v>7.6852</v>
      </c>
      <c r="D30" s="16">
        <v>25</v>
      </c>
      <c r="E30" s="16">
        <v>0</v>
      </c>
      <c r="F30" s="17">
        <v>192.13</v>
      </c>
      <c r="G30" s="17">
        <v>0</v>
      </c>
      <c r="H30" s="31">
        <f t="shared" si="1"/>
        <v>0</v>
      </c>
      <c r="I30" s="31">
        <f t="shared" si="2"/>
        <v>0.15587814529514157</v>
      </c>
      <c r="J30" s="32">
        <f t="shared" si="5"/>
        <v>29.94886805555555</v>
      </c>
      <c r="K30" s="32">
        <f t="shared" si="3"/>
        <v>1.197954722222222</v>
      </c>
      <c r="L30" s="16">
        <v>22</v>
      </c>
      <c r="M30" s="33">
        <f t="shared" si="6"/>
        <v>1.1363636363636365</v>
      </c>
      <c r="N30" s="16">
        <v>14</v>
      </c>
      <c r="O30" s="34">
        <f t="shared" ref="O30:P30" si="38">D30/7</f>
        <v>3.5714285714285716</v>
      </c>
      <c r="P30" s="34">
        <f t="shared" si="38"/>
        <v>0</v>
      </c>
      <c r="Q30" s="29">
        <f t="shared" si="8"/>
        <v>3</v>
      </c>
      <c r="R30" s="29"/>
      <c r="S30" s="21">
        <v>2.36468330134357</v>
      </c>
      <c r="T30" s="28">
        <v>725</v>
      </c>
      <c r="U30" s="36">
        <v>150</v>
      </c>
      <c r="V30" s="37" t="s">
        <v>130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1.4467592592592593E-2</v>
      </c>
      <c r="AD30" s="39">
        <f t="shared" si="12"/>
        <v>-0.49913194444444442</v>
      </c>
      <c r="AE30" s="25">
        <v>-3.47</v>
      </c>
      <c r="AF30" s="25">
        <v>-1.5645</v>
      </c>
      <c r="AG30" s="25">
        <v>-7</v>
      </c>
    </row>
    <row r="31" spans="1:33" ht="15.75" customHeight="1" x14ac:dyDescent="0.2">
      <c r="A31" s="14" t="s">
        <v>73</v>
      </c>
      <c r="B31" s="50" t="s">
        <v>100</v>
      </c>
      <c r="C31" s="15">
        <f t="shared" si="4"/>
        <v>7.798</v>
      </c>
      <c r="D31" s="16">
        <v>5</v>
      </c>
      <c r="E31" s="16">
        <v>0</v>
      </c>
      <c r="F31" s="17">
        <v>38.99</v>
      </c>
      <c r="G31" s="42">
        <v>0</v>
      </c>
      <c r="H31" s="31">
        <f t="shared" si="1"/>
        <v>0</v>
      </c>
      <c r="I31" s="31">
        <f t="shared" si="2"/>
        <v>9.9235024650195236E-2</v>
      </c>
      <c r="J31" s="32">
        <f t="shared" si="5"/>
        <v>3.8691736111111124</v>
      </c>
      <c r="K31" s="32">
        <f t="shared" si="3"/>
        <v>0.77383472222222249</v>
      </c>
      <c r="L31" s="16">
        <v>29</v>
      </c>
      <c r="M31" s="33">
        <f t="shared" si="6"/>
        <v>0.17241379310344829</v>
      </c>
      <c r="N31" s="16">
        <v>0</v>
      </c>
      <c r="O31" s="34">
        <f t="shared" ref="O31:P32" si="39">D31/7</f>
        <v>0.7142857142857143</v>
      </c>
      <c r="P31" s="34">
        <f t="shared" si="39"/>
        <v>0</v>
      </c>
      <c r="Q31" s="29">
        <f t="shared" si="8"/>
        <v>0</v>
      </c>
      <c r="R31" s="29"/>
      <c r="S31" s="21">
        <v>2.2265625</v>
      </c>
      <c r="T31" s="14">
        <v>375</v>
      </c>
      <c r="U31" s="22">
        <v>750</v>
      </c>
      <c r="V31" s="1" t="s">
        <v>1513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1.4467592592592593E-2</v>
      </c>
      <c r="AD31" s="39">
        <f t="shared" si="12"/>
        <v>-9.9826388888888881E-2</v>
      </c>
      <c r="AE31" s="43">
        <v>-3.47</v>
      </c>
      <c r="AF31" s="43">
        <v>-1.5645</v>
      </c>
      <c r="AG31" s="25">
        <v>-4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2.467866323907455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1.4467592592592593E-2</v>
      </c>
      <c r="AD32" s="39">
        <f t="shared" si="12"/>
        <v>0</v>
      </c>
      <c r="AE32" s="58">
        <v>-3.47</v>
      </c>
      <c r="AF32" s="58">
        <v>-1.5645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31.66406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82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Info!B1:BJ5000""),3,FALSE),"""")"),"10 Ft Black Extension Cord 2 Pack - 16/2 Durable Electrical Cable")</f>
        <v>10 Ft Black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Info!B1:BJ5000""),2,FALSE),"""")"),"B07Q4FHK9G")</f>
        <v>B07Q4FHK9G</v>
      </c>
      <c r="B2" s="3" t="s">
        <v>132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62" customHeight="1" x14ac:dyDescent="0.2">
      <c r="A3" s="76" t="s">
        <v>30</v>
      </c>
      <c r="B3" s="77"/>
      <c r="C3" s="47">
        <f>((AE32+AF32)/0.85)*-1</f>
        <v>8.0511764705882367</v>
      </c>
      <c r="D3" s="5">
        <f>SUM(D4:D99765)</f>
        <v>1197</v>
      </c>
      <c r="E3" s="5"/>
      <c r="F3" s="6">
        <f t="shared" ref="F3:G3" si="0">SUM(F4:F99765)</f>
        <v>12525.769999999999</v>
      </c>
      <c r="G3" s="6">
        <f t="shared" si="0"/>
        <v>-427.53000000000003</v>
      </c>
      <c r="H3" s="7">
        <f t="shared" ref="H3:H32" si="1">G3/F3*-1</f>
        <v>3.4132033399942682E-2</v>
      </c>
      <c r="I3" s="8">
        <f t="shared" ref="I3:I32" si="2">J3/F3</f>
        <v>0.11508625483669355</v>
      </c>
      <c r="J3" s="6">
        <f>SUM(J4:J99765)</f>
        <v>1441.5439582458107</v>
      </c>
      <c r="K3" s="6">
        <f t="shared" ref="K3:K32" si="3">J3/D3</f>
        <v>1.2042973753097834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Sheet!a1:g5000""),2,FALSE),"""")"),"9.5 - March
5.5 - April
4 - May
2 - June
2 - July
2 - Aug
2 - Sept
1.5 - Oct
4 - Nov
2.5 - Dec
6 - Jan
6.5 - Feb")</f>
        <v>9.5 - March
5.5 - April
4 - May
2 - June
2 - July
2 - Aug
2 - Sept
1.5 - Oct
4 - Nov
2.5 - Dec
6 - Jan
6.5 -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QTY-75")</f>
        <v>Del QTY-75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50</v>
      </c>
      <c r="X3" s="7">
        <f>W3/D3</f>
        <v>4.1771094402673348E-2</v>
      </c>
      <c r="Y3" s="6"/>
      <c r="Z3" s="5"/>
      <c r="AA3" s="5"/>
      <c r="AB3" s="5"/>
      <c r="AC3" s="5"/>
      <c r="AD3" s="6">
        <f>SUM(AD4:AD99765)</f>
        <v>-45.394010984957511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Info!B2:BZ7000""),37,FALSE)),"""")*-1"),-2.5935)</f>
        <v>-2.5935000000000001</v>
      </c>
      <c r="AG3" s="6">
        <f>SUM(AG4:AG99765)</f>
        <v>-38</v>
      </c>
    </row>
    <row r="4" spans="1:33" ht="15.75" customHeight="1" x14ac:dyDescent="0.2">
      <c r="A4" s="14" t="s">
        <v>31</v>
      </c>
      <c r="B4" s="14" t="s">
        <v>133</v>
      </c>
      <c r="C4" s="15">
        <f t="shared" ref="C4:C32" si="4">IFERROR(F4/D4," - ")</f>
        <v>13.13351351351351</v>
      </c>
      <c r="D4" s="16">
        <v>37</v>
      </c>
      <c r="E4" s="16">
        <v>0</v>
      </c>
      <c r="F4" s="17">
        <v>485.93999999999983</v>
      </c>
      <c r="G4" s="17">
        <v>-0.08</v>
      </c>
      <c r="H4" s="18">
        <f t="shared" si="1"/>
        <v>1.6462937811252424E-4</v>
      </c>
      <c r="I4" s="18">
        <f t="shared" si="2"/>
        <v>0.29114003835281865</v>
      </c>
      <c r="J4" s="17">
        <f t="shared" ref="J4:J32" si="5">F4*0.85+G4+AF4*D4+D4*AE4+AG4+AD4</f>
        <v>141.47659023716864</v>
      </c>
      <c r="K4" s="17">
        <f t="shared" si="3"/>
        <v>3.8236916280315847</v>
      </c>
      <c r="L4" s="16">
        <v>51</v>
      </c>
      <c r="M4" s="19">
        <f t="shared" ref="M4:M32" si="6">IFERROR(D4/L4,"-")</f>
        <v>0.72549019607843135</v>
      </c>
      <c r="N4" s="16">
        <v>92</v>
      </c>
      <c r="O4" s="20">
        <f t="shared" ref="O4:P4" si="7">D4/7</f>
        <v>5.2857142857142856</v>
      </c>
      <c r="P4" s="20">
        <f t="shared" si="7"/>
        <v>0</v>
      </c>
      <c r="Q4" s="16">
        <f t="shared" ref="Q4:Q32" si="8">ROUNDDOWN(N4/(O4+P4),0)</f>
        <v>17</v>
      </c>
      <c r="R4" s="16"/>
      <c r="S4" s="21">
        <v>3.0617283950617198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2.744844212962963E-2</v>
      </c>
      <c r="AD4" s="25">
        <f t="shared" ref="AD4:AD32" si="12">IFERROR(AB4*AC4*D4*2,0)</f>
        <v>-1.4015174551388887</v>
      </c>
      <c r="AE4" s="25">
        <v>-4.9000000000000004</v>
      </c>
      <c r="AF4" s="25">
        <v>-2.3997538461538461</v>
      </c>
      <c r="AG4" s="25">
        <v>0</v>
      </c>
    </row>
    <row r="5" spans="1:33" ht="15.75" customHeight="1" x14ac:dyDescent="0.2">
      <c r="A5" s="28" t="s">
        <v>35</v>
      </c>
      <c r="B5" s="28" t="s">
        <v>134</v>
      </c>
      <c r="C5" s="15">
        <f t="shared" si="4"/>
        <v>14.778928571428565</v>
      </c>
      <c r="D5" s="29">
        <v>56</v>
      </c>
      <c r="E5" s="29">
        <v>1</v>
      </c>
      <c r="F5" s="30">
        <v>827.61999999999966</v>
      </c>
      <c r="G5" s="30">
        <v>0</v>
      </c>
      <c r="H5" s="31">
        <f t="shared" si="1"/>
        <v>0</v>
      </c>
      <c r="I5" s="31">
        <f t="shared" si="2"/>
        <v>0.3535041577681709</v>
      </c>
      <c r="J5" s="32">
        <f t="shared" si="5"/>
        <v>292.56711105209348</v>
      </c>
      <c r="K5" s="32">
        <f t="shared" si="3"/>
        <v>5.2244126973588125</v>
      </c>
      <c r="L5" s="29">
        <v>71</v>
      </c>
      <c r="M5" s="33">
        <f t="shared" si="6"/>
        <v>0.78873239436619713</v>
      </c>
      <c r="N5" s="29">
        <v>32</v>
      </c>
      <c r="O5" s="34">
        <f t="shared" ref="O5:P5" si="13">D5/7</f>
        <v>8</v>
      </c>
      <c r="P5" s="34">
        <f t="shared" si="13"/>
        <v>0.14285714285714285</v>
      </c>
      <c r="Q5" s="29">
        <f t="shared" si="8"/>
        <v>3</v>
      </c>
      <c r="R5" s="29"/>
      <c r="S5" s="35">
        <v>2.9239766081871301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2.7480247972190036E-2</v>
      </c>
      <c r="AD5" s="39">
        <f t="shared" si="12"/>
        <v>-2.1236735632908461</v>
      </c>
      <c r="AE5" s="39">
        <v>-4.9000000000000004</v>
      </c>
      <c r="AF5" s="39">
        <v>-2.3997538461538461</v>
      </c>
      <c r="AG5" s="39">
        <v>0</v>
      </c>
    </row>
    <row r="6" spans="1:33" ht="15.75" customHeight="1" x14ac:dyDescent="0.2">
      <c r="A6" s="28" t="s">
        <v>37</v>
      </c>
      <c r="B6" s="28" t="s">
        <v>135</v>
      </c>
      <c r="C6" s="15">
        <f t="shared" si="4"/>
        <v>16.95428571428571</v>
      </c>
      <c r="D6" s="29">
        <v>14</v>
      </c>
      <c r="E6" s="29">
        <v>0</v>
      </c>
      <c r="F6" s="30">
        <v>237.35999999999996</v>
      </c>
      <c r="G6" s="30">
        <v>0</v>
      </c>
      <c r="H6" s="31">
        <f t="shared" si="1"/>
        <v>0</v>
      </c>
      <c r="I6" s="31">
        <f t="shared" si="2"/>
        <v>0.41721074423618842</v>
      </c>
      <c r="J6" s="32">
        <f t="shared" si="5"/>
        <v>99.029142251901661</v>
      </c>
      <c r="K6" s="32">
        <f t="shared" si="3"/>
        <v>7.0735101608501187</v>
      </c>
      <c r="L6" s="29">
        <v>59</v>
      </c>
      <c r="M6" s="33">
        <f t="shared" si="6"/>
        <v>0.23728813559322035</v>
      </c>
      <c r="N6" s="29">
        <v>13</v>
      </c>
      <c r="O6" s="34">
        <f t="shared" ref="O6:P6" si="14">D6/7</f>
        <v>2</v>
      </c>
      <c r="P6" s="34">
        <f t="shared" si="14"/>
        <v>0</v>
      </c>
      <c r="Q6" s="29">
        <f t="shared" si="8"/>
        <v>6</v>
      </c>
      <c r="R6" s="29"/>
      <c r="S6" s="35">
        <v>3.7772151898734099</v>
      </c>
      <c r="T6" s="28">
        <v>1525</v>
      </c>
      <c r="U6" s="36">
        <v>250</v>
      </c>
      <c r="V6" s="37" t="s">
        <v>136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2.744844212962963E-2</v>
      </c>
      <c r="AD6" s="39">
        <f t="shared" si="12"/>
        <v>-0.53030390194444443</v>
      </c>
      <c r="AE6" s="39">
        <v>-4.9000000000000004</v>
      </c>
      <c r="AF6" s="39">
        <v>-2.3997538461538461</v>
      </c>
      <c r="AG6" s="39">
        <v>0</v>
      </c>
    </row>
    <row r="7" spans="1:33" ht="15.75" customHeight="1" x14ac:dyDescent="0.2">
      <c r="A7" s="28" t="s">
        <v>39</v>
      </c>
      <c r="B7" s="28" t="s">
        <v>137</v>
      </c>
      <c r="C7" s="15">
        <f t="shared" si="4"/>
        <v>15.750526315789473</v>
      </c>
      <c r="D7" s="29">
        <v>19</v>
      </c>
      <c r="E7" s="29">
        <v>0</v>
      </c>
      <c r="F7" s="30">
        <v>299.26</v>
      </c>
      <c r="G7" s="30">
        <v>0</v>
      </c>
      <c r="H7" s="31">
        <f t="shared" si="1"/>
        <v>0</v>
      </c>
      <c r="I7" s="31">
        <f t="shared" si="2"/>
        <v>0.38413412674743708</v>
      </c>
      <c r="J7" s="32">
        <f t="shared" si="5"/>
        <v>114.95597877043801</v>
      </c>
      <c r="K7" s="32">
        <f t="shared" si="3"/>
        <v>6.0503146721283159</v>
      </c>
      <c r="L7" s="29">
        <v>49</v>
      </c>
      <c r="M7" s="33">
        <f t="shared" si="6"/>
        <v>0.38775510204081631</v>
      </c>
      <c r="N7" s="29">
        <v>296</v>
      </c>
      <c r="O7" s="34">
        <f t="shared" ref="O7:P7" si="15">D7/7</f>
        <v>2.7142857142857144</v>
      </c>
      <c r="P7" s="34">
        <f t="shared" si="15"/>
        <v>0</v>
      </c>
      <c r="Q7" s="29">
        <f t="shared" si="8"/>
        <v>109</v>
      </c>
      <c r="R7" s="29"/>
      <c r="S7" s="35">
        <v>3.2740046838407402</v>
      </c>
      <c r="T7" s="28">
        <v>1525</v>
      </c>
      <c r="U7" s="36">
        <v>250</v>
      </c>
      <c r="V7" s="37" t="s">
        <v>138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2.744844212962963E-2</v>
      </c>
      <c r="AD7" s="39">
        <f t="shared" si="12"/>
        <v>-0.71969815263888881</v>
      </c>
      <c r="AE7" s="39">
        <v>-4.9000000000000004</v>
      </c>
      <c r="AF7" s="39">
        <v>-2.3997538461538461</v>
      </c>
      <c r="AG7" s="39">
        <v>0</v>
      </c>
    </row>
    <row r="8" spans="1:33" ht="15.75" customHeight="1" x14ac:dyDescent="0.2">
      <c r="A8" s="28" t="s">
        <v>41</v>
      </c>
      <c r="B8" s="28" t="s">
        <v>98</v>
      </c>
      <c r="C8" s="15">
        <f t="shared" si="4"/>
        <v>10.771555555555558</v>
      </c>
      <c r="D8" s="29">
        <v>45</v>
      </c>
      <c r="E8" s="29">
        <v>3</v>
      </c>
      <c r="F8" s="30">
        <v>484.72000000000008</v>
      </c>
      <c r="G8" s="30">
        <v>0</v>
      </c>
      <c r="H8" s="31">
        <f t="shared" si="1"/>
        <v>0</v>
      </c>
      <c r="I8" s="31">
        <f t="shared" si="2"/>
        <v>0.1687725939588835</v>
      </c>
      <c r="J8" s="32">
        <f t="shared" si="5"/>
        <v>81.807451743750022</v>
      </c>
      <c r="K8" s="32">
        <f t="shared" si="3"/>
        <v>1.8179433720833338</v>
      </c>
      <c r="L8" s="29">
        <v>73</v>
      </c>
      <c r="M8" s="33">
        <f t="shared" si="6"/>
        <v>0.61643835616438358</v>
      </c>
      <c r="N8" s="29">
        <v>505</v>
      </c>
      <c r="O8" s="34">
        <f t="shared" ref="O8:P8" si="16">D8/7</f>
        <v>6.4285714285714288</v>
      </c>
      <c r="P8" s="34">
        <f t="shared" si="16"/>
        <v>0.42857142857142855</v>
      </c>
      <c r="Q8" s="29">
        <f t="shared" si="8"/>
        <v>73</v>
      </c>
      <c r="R8" s="29"/>
      <c r="S8" s="35">
        <v>2.7517173699705499</v>
      </c>
      <c r="T8" s="28">
        <v>1275</v>
      </c>
      <c r="U8" s="36">
        <v>200</v>
      </c>
      <c r="V8" s="37" t="s">
        <v>139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2.744844212962963E-2</v>
      </c>
      <c r="AD8" s="39">
        <f t="shared" si="12"/>
        <v>-1.7045482562499998</v>
      </c>
      <c r="AE8" s="39">
        <v>-4.9000000000000004</v>
      </c>
      <c r="AF8" s="39">
        <v>-2.4</v>
      </c>
      <c r="AG8" s="39">
        <v>0</v>
      </c>
    </row>
    <row r="9" spans="1:33" ht="15.75" customHeight="1" x14ac:dyDescent="0.2">
      <c r="A9" s="28" t="s">
        <v>43</v>
      </c>
      <c r="B9" s="28" t="s">
        <v>140</v>
      </c>
      <c r="C9" s="15">
        <f t="shared" si="4"/>
        <v>10.278799999999999</v>
      </c>
      <c r="D9" s="29">
        <v>50</v>
      </c>
      <c r="E9" s="29">
        <v>0</v>
      </c>
      <c r="F9" s="30">
        <v>513.93999999999994</v>
      </c>
      <c r="G9" s="30">
        <v>0</v>
      </c>
      <c r="H9" s="31">
        <f t="shared" si="1"/>
        <v>0</v>
      </c>
      <c r="I9" s="31">
        <f t="shared" si="2"/>
        <v>0.1342622675813285</v>
      </c>
      <c r="J9" s="32">
        <f t="shared" si="5"/>
        <v>69.002749800747964</v>
      </c>
      <c r="K9" s="32">
        <f t="shared" si="3"/>
        <v>1.3800549960149593</v>
      </c>
      <c r="L9" s="29">
        <v>91</v>
      </c>
      <c r="M9" s="33">
        <f t="shared" si="6"/>
        <v>0.5494505494505495</v>
      </c>
      <c r="N9" s="29">
        <v>449</v>
      </c>
      <c r="O9" s="34">
        <f t="shared" ref="O9:P9" si="17">D9/7</f>
        <v>7.1428571428571432</v>
      </c>
      <c r="P9" s="34">
        <f t="shared" si="17"/>
        <v>0</v>
      </c>
      <c r="Q9" s="29">
        <f t="shared" si="8"/>
        <v>62</v>
      </c>
      <c r="R9" s="29"/>
      <c r="S9" s="35">
        <v>2.5058505850585</v>
      </c>
      <c r="T9" s="28">
        <v>1275</v>
      </c>
      <c r="U9" s="36">
        <v>200</v>
      </c>
      <c r="V9" s="37" t="s">
        <v>141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2.744844212962963E-2</v>
      </c>
      <c r="AD9" s="39">
        <f t="shared" si="12"/>
        <v>-1.8939425069444442</v>
      </c>
      <c r="AE9" s="39">
        <v>-4.9000000000000004</v>
      </c>
      <c r="AF9" s="39">
        <v>-2.4190461538461498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10.945192307692309</v>
      </c>
      <c r="D10" s="29">
        <v>52</v>
      </c>
      <c r="E10" s="29">
        <v>1</v>
      </c>
      <c r="F10" s="30">
        <v>569.15000000000009</v>
      </c>
      <c r="G10" s="30">
        <v>0</v>
      </c>
      <c r="H10" s="31">
        <f t="shared" si="1"/>
        <v>0</v>
      </c>
      <c r="I10" s="31">
        <f t="shared" si="2"/>
        <v>0.1778395849824792</v>
      </c>
      <c r="J10" s="32">
        <f t="shared" si="5"/>
        <v>101.21739979277805</v>
      </c>
      <c r="K10" s="32">
        <f t="shared" si="3"/>
        <v>1.946488457553424</v>
      </c>
      <c r="L10" s="29">
        <v>73</v>
      </c>
      <c r="M10" s="33">
        <f t="shared" si="6"/>
        <v>0.71232876712328763</v>
      </c>
      <c r="N10" s="29">
        <v>353</v>
      </c>
      <c r="O10" s="34">
        <f t="shared" ref="O10:P10" si="18">D10/7</f>
        <v>7.4285714285714288</v>
      </c>
      <c r="P10" s="34">
        <f t="shared" si="18"/>
        <v>0.14285714285714285</v>
      </c>
      <c r="Q10" s="29">
        <f t="shared" si="8"/>
        <v>46</v>
      </c>
      <c r="R10" s="29"/>
      <c r="S10" s="35">
        <v>3.15486194477791</v>
      </c>
      <c r="T10" s="28">
        <v>1275</v>
      </c>
      <c r="U10" s="36">
        <v>200</v>
      </c>
      <c r="V10" s="37" t="s">
        <v>142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2.744844212962963E-2</v>
      </c>
      <c r="AD10" s="39">
        <f t="shared" si="12"/>
        <v>-1.9697002072222221</v>
      </c>
      <c r="AE10" s="39">
        <v>-4.9000000000000004</v>
      </c>
      <c r="AF10" s="39">
        <v>-2.4190461538461498</v>
      </c>
      <c r="AG10" s="39">
        <v>0</v>
      </c>
    </row>
    <row r="11" spans="1:33" ht="15.75" customHeight="1" x14ac:dyDescent="0.2">
      <c r="A11" s="28" t="s">
        <v>47</v>
      </c>
      <c r="B11" s="28" t="s">
        <v>98</v>
      </c>
      <c r="C11" s="15">
        <f t="shared" si="4"/>
        <v>10.96</v>
      </c>
      <c r="D11" s="29">
        <v>42</v>
      </c>
      <c r="E11" s="29">
        <v>3</v>
      </c>
      <c r="F11" s="30">
        <v>460.32000000000005</v>
      </c>
      <c r="G11" s="30">
        <v>0</v>
      </c>
      <c r="H11" s="31">
        <f t="shared" si="1"/>
        <v>0</v>
      </c>
      <c r="I11" s="31">
        <f t="shared" si="2"/>
        <v>0.17874771861450386</v>
      </c>
      <c r="J11" s="32">
        <f t="shared" si="5"/>
        <v>82.281149832628429</v>
      </c>
      <c r="K11" s="32">
        <f t="shared" si="3"/>
        <v>1.9590749960149627</v>
      </c>
      <c r="L11" s="29">
        <v>60</v>
      </c>
      <c r="M11" s="33">
        <f t="shared" si="6"/>
        <v>0.7</v>
      </c>
      <c r="N11" s="29">
        <v>332</v>
      </c>
      <c r="O11" s="34">
        <f t="shared" ref="O11:P11" si="19">D11/7</f>
        <v>6</v>
      </c>
      <c r="P11" s="34">
        <f t="shared" si="19"/>
        <v>0.42857142857142855</v>
      </c>
      <c r="Q11" s="29">
        <f t="shared" si="8"/>
        <v>51</v>
      </c>
      <c r="R11" s="29"/>
      <c r="S11" s="35">
        <v>3.8530351437699601</v>
      </c>
      <c r="T11" s="28">
        <v>1571</v>
      </c>
      <c r="U11" s="36">
        <v>200</v>
      </c>
      <c r="V11" s="37" t="s">
        <v>143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2.744844212962963E-2</v>
      </c>
      <c r="AD11" s="39">
        <f t="shared" si="12"/>
        <v>-1.5909117058333331</v>
      </c>
      <c r="AE11" s="39">
        <v>-4.9000000000000004</v>
      </c>
      <c r="AF11" s="39">
        <v>-2.4190461538461498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11.395769230769236</v>
      </c>
      <c r="D12" s="29">
        <v>52</v>
      </c>
      <c r="E12" s="29">
        <v>6</v>
      </c>
      <c r="F12" s="30">
        <v>592.58000000000027</v>
      </c>
      <c r="G12" s="30">
        <v>-0.08</v>
      </c>
      <c r="H12" s="31">
        <f t="shared" si="1"/>
        <v>1.3500286881096217E-4</v>
      </c>
      <c r="I12" s="31">
        <f t="shared" si="2"/>
        <v>0.2042811093738873</v>
      </c>
      <c r="J12" s="32">
        <f t="shared" si="5"/>
        <v>121.05289979277819</v>
      </c>
      <c r="K12" s="32">
        <f t="shared" si="3"/>
        <v>2.3279403806303498</v>
      </c>
      <c r="L12" s="29">
        <v>61</v>
      </c>
      <c r="M12" s="33">
        <f t="shared" si="6"/>
        <v>0.85245901639344257</v>
      </c>
      <c r="N12" s="29">
        <v>275</v>
      </c>
      <c r="O12" s="34">
        <f t="shared" ref="O12:P12" si="20">D12/7</f>
        <v>7.4285714285714288</v>
      </c>
      <c r="P12" s="34">
        <f t="shared" si="20"/>
        <v>0.8571428571428571</v>
      </c>
      <c r="Q12" s="29">
        <f t="shared" si="8"/>
        <v>33</v>
      </c>
      <c r="R12" s="29"/>
      <c r="S12" s="35">
        <v>3.1253333333333302</v>
      </c>
      <c r="T12" s="28">
        <v>1275</v>
      </c>
      <c r="U12" s="36">
        <v>200</v>
      </c>
      <c r="V12" s="37" t="s">
        <v>144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2.744844212962963E-2</v>
      </c>
      <c r="AD12" s="39">
        <f t="shared" si="12"/>
        <v>-1.9697002072222221</v>
      </c>
      <c r="AE12" s="39">
        <v>-4.9000000000000004</v>
      </c>
      <c r="AF12" s="39">
        <v>-2.4190461538461498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11.687746478873242</v>
      </c>
      <c r="D13" s="29">
        <v>71</v>
      </c>
      <c r="E13" s="29">
        <v>2</v>
      </c>
      <c r="F13" s="32">
        <v>829.83000000000015</v>
      </c>
      <c r="G13" s="30">
        <v>0</v>
      </c>
      <c r="H13" s="31">
        <f t="shared" si="1"/>
        <v>0</v>
      </c>
      <c r="I13" s="31">
        <f t="shared" si="2"/>
        <v>0.2196749956498788</v>
      </c>
      <c r="J13" s="32">
        <f t="shared" si="5"/>
        <v>182.29290164013895</v>
      </c>
      <c r="K13" s="32">
        <f t="shared" si="3"/>
        <v>2.5675056569033656</v>
      </c>
      <c r="L13" s="29">
        <v>51</v>
      </c>
      <c r="M13" s="33">
        <f t="shared" si="6"/>
        <v>1.392156862745098</v>
      </c>
      <c r="N13" s="29">
        <v>228</v>
      </c>
      <c r="O13" s="34">
        <f t="shared" ref="O13:P13" si="21">D13/7</f>
        <v>10.142857142857142</v>
      </c>
      <c r="P13" s="34">
        <f t="shared" si="21"/>
        <v>0.2857142857142857</v>
      </c>
      <c r="Q13" s="29">
        <f t="shared" si="8"/>
        <v>21</v>
      </c>
      <c r="R13" s="29"/>
      <c r="S13" s="35">
        <v>2.6163793103448199</v>
      </c>
      <c r="T13" s="28">
        <v>1275</v>
      </c>
      <c r="U13" s="36">
        <v>200</v>
      </c>
      <c r="V13" s="37" t="s">
        <v>145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2.744844212962963E-2</v>
      </c>
      <c r="AD13" s="39">
        <f t="shared" si="12"/>
        <v>-2.6893983598611109</v>
      </c>
      <c r="AE13" s="39">
        <v>-4.9000000000000004</v>
      </c>
      <c r="AF13" s="39">
        <v>-2.4291999999999998</v>
      </c>
      <c r="AG13" s="39">
        <v>0</v>
      </c>
    </row>
    <row r="14" spans="1:33" ht="15.75" customHeight="1" x14ac:dyDescent="0.2">
      <c r="A14" s="28" t="s">
        <v>53</v>
      </c>
      <c r="B14" s="28" t="s">
        <v>146</v>
      </c>
      <c r="C14" s="15">
        <f t="shared" si="4"/>
        <v>11.748863636363636</v>
      </c>
      <c r="D14" s="29">
        <v>44</v>
      </c>
      <c r="E14" s="29">
        <v>2</v>
      </c>
      <c r="F14" s="32">
        <v>516.94999999999993</v>
      </c>
      <c r="G14" s="30">
        <v>0</v>
      </c>
      <c r="H14" s="31">
        <f t="shared" si="1"/>
        <v>0</v>
      </c>
      <c r="I14" s="31">
        <f t="shared" si="2"/>
        <v>0.22295392319158297</v>
      </c>
      <c r="J14" s="32">
        <f t="shared" si="5"/>
        <v>115.2560305938888</v>
      </c>
      <c r="K14" s="32">
        <f t="shared" si="3"/>
        <v>2.6194552407702001</v>
      </c>
      <c r="L14" s="29">
        <v>77</v>
      </c>
      <c r="M14" s="33">
        <f t="shared" si="6"/>
        <v>0.5714285714285714</v>
      </c>
      <c r="N14" s="29">
        <v>182</v>
      </c>
      <c r="O14" s="34">
        <f t="shared" ref="O14:P14" si="22">D14/7</f>
        <v>6.2857142857142856</v>
      </c>
      <c r="P14" s="34">
        <f t="shared" si="22"/>
        <v>0.2857142857142857</v>
      </c>
      <c r="Q14" s="29">
        <f t="shared" si="8"/>
        <v>27</v>
      </c>
      <c r="R14" s="29"/>
      <c r="S14" s="35">
        <v>2.6155580608793598</v>
      </c>
      <c r="T14" s="28">
        <v>1275</v>
      </c>
      <c r="U14" s="36">
        <v>200</v>
      </c>
      <c r="V14" s="37" t="s">
        <v>145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2.744844212962963E-2</v>
      </c>
      <c r="AD14" s="39">
        <f t="shared" si="12"/>
        <v>-1.6666694061111109</v>
      </c>
      <c r="AE14" s="39">
        <v>-4.9000000000000004</v>
      </c>
      <c r="AF14" s="39">
        <v>-2.4291999999999998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11.045156249999994</v>
      </c>
      <c r="D15" s="29">
        <v>64</v>
      </c>
      <c r="E15" s="29">
        <v>3</v>
      </c>
      <c r="F15" s="32">
        <v>706.88999999999965</v>
      </c>
      <c r="G15" s="30">
        <v>0</v>
      </c>
      <c r="H15" s="31">
        <f t="shared" si="1"/>
        <v>0</v>
      </c>
      <c r="I15" s="31">
        <f t="shared" si="2"/>
        <v>0.17123378968596351</v>
      </c>
      <c r="J15" s="32">
        <f t="shared" si="5"/>
        <v>121.04345359111069</v>
      </c>
      <c r="K15" s="32">
        <f t="shared" si="3"/>
        <v>1.8913039623611045</v>
      </c>
      <c r="L15" s="29">
        <v>81</v>
      </c>
      <c r="M15" s="33">
        <f t="shared" si="6"/>
        <v>0.79012345679012341</v>
      </c>
      <c r="N15" s="29">
        <v>112</v>
      </c>
      <c r="O15" s="34">
        <f t="shared" ref="O15:P15" si="23">D15/7</f>
        <v>9.1428571428571423</v>
      </c>
      <c r="P15" s="34">
        <f t="shared" si="23"/>
        <v>0.42857142857142855</v>
      </c>
      <c r="Q15" s="29">
        <f t="shared" si="8"/>
        <v>11</v>
      </c>
      <c r="R15" s="29"/>
      <c r="S15" s="35">
        <v>3.7207890743550802</v>
      </c>
      <c r="T15" s="28">
        <v>1275</v>
      </c>
      <c r="U15" s="36">
        <v>200</v>
      </c>
      <c r="V15" s="37" t="s">
        <v>147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2.744844212962963E-2</v>
      </c>
      <c r="AD15" s="39">
        <f t="shared" si="12"/>
        <v>-2.4242464088888886</v>
      </c>
      <c r="AE15" s="39">
        <v>-4.9000000000000004</v>
      </c>
      <c r="AF15" s="39">
        <v>-2.5592000000000001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10.976833333333341</v>
      </c>
      <c r="D16" s="29">
        <v>60</v>
      </c>
      <c r="E16" s="29">
        <v>7</v>
      </c>
      <c r="F16" s="32">
        <v>658.61000000000047</v>
      </c>
      <c r="G16" s="30">
        <v>0</v>
      </c>
      <c r="H16" s="31">
        <f t="shared" si="1"/>
        <v>0</v>
      </c>
      <c r="I16" s="31">
        <f t="shared" si="2"/>
        <v>0.16700895672957744</v>
      </c>
      <c r="J16" s="32">
        <f t="shared" si="5"/>
        <v>109.99376899166707</v>
      </c>
      <c r="K16" s="32">
        <f t="shared" si="3"/>
        <v>1.8332294831944511</v>
      </c>
      <c r="L16" s="29">
        <v>56</v>
      </c>
      <c r="M16" s="33">
        <f t="shared" si="6"/>
        <v>1.0714285714285714</v>
      </c>
      <c r="N16" s="29">
        <v>47</v>
      </c>
      <c r="O16" s="34">
        <f t="shared" ref="O16:P16" si="24">D16/7</f>
        <v>8.5714285714285712</v>
      </c>
      <c r="P16" s="34">
        <f t="shared" si="24"/>
        <v>1</v>
      </c>
      <c r="Q16" s="29">
        <f t="shared" si="8"/>
        <v>4</v>
      </c>
      <c r="R16" s="29"/>
      <c r="S16" s="35">
        <v>3.14392991239048</v>
      </c>
      <c r="T16" s="28">
        <v>1275</v>
      </c>
      <c r="U16" s="36">
        <v>200</v>
      </c>
      <c r="V16" s="37" t="s">
        <v>147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2.744844212962963E-2</v>
      </c>
      <c r="AD16" s="39">
        <f t="shared" si="12"/>
        <v>-2.272731008333333</v>
      </c>
      <c r="AE16" s="39">
        <v>-4.9000000000000004</v>
      </c>
      <c r="AF16" s="39">
        <v>-2.5592000000000001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10.949999999999996</v>
      </c>
      <c r="D17" s="29">
        <v>23</v>
      </c>
      <c r="E17" s="29">
        <v>5</v>
      </c>
      <c r="F17" s="32">
        <v>251.84999999999991</v>
      </c>
      <c r="G17" s="30">
        <v>0</v>
      </c>
      <c r="H17" s="31">
        <f t="shared" si="1"/>
        <v>0</v>
      </c>
      <c r="I17" s="31">
        <f t="shared" si="2"/>
        <v>0.16533526482749836</v>
      </c>
      <c r="J17" s="32">
        <f t="shared" si="5"/>
        <v>41.639686446805449</v>
      </c>
      <c r="K17" s="32">
        <f t="shared" si="3"/>
        <v>1.8104211498611065</v>
      </c>
      <c r="L17" s="29">
        <v>54</v>
      </c>
      <c r="M17" s="33">
        <f t="shared" si="6"/>
        <v>0.42592592592592593</v>
      </c>
      <c r="N17" s="29">
        <v>22</v>
      </c>
      <c r="O17" s="34">
        <f t="shared" ref="O17:P17" si="25">D17/7</f>
        <v>3.2857142857142856</v>
      </c>
      <c r="P17" s="34">
        <f t="shared" si="25"/>
        <v>0.7142857142857143</v>
      </c>
      <c r="Q17" s="29">
        <f t="shared" si="8"/>
        <v>5</v>
      </c>
      <c r="R17" s="29"/>
      <c r="S17" s="35">
        <v>2.7453551912568299</v>
      </c>
      <c r="T17" s="28">
        <v>1075</v>
      </c>
      <c r="U17" s="36">
        <v>200</v>
      </c>
      <c r="V17" s="37" t="s">
        <v>148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2.744844212962963E-2</v>
      </c>
      <c r="AD17" s="39">
        <f t="shared" si="12"/>
        <v>-0.87121355319444438</v>
      </c>
      <c r="AE17" s="39">
        <v>-4.9000000000000004</v>
      </c>
      <c r="AF17" s="39">
        <v>-2.5592000000000001</v>
      </c>
      <c r="AG17" s="39">
        <v>0</v>
      </c>
    </row>
    <row r="18" spans="1:33" ht="15.75" customHeight="1" x14ac:dyDescent="0.2">
      <c r="A18" s="28" t="s">
        <v>59</v>
      </c>
      <c r="B18" s="28" t="s">
        <v>149</v>
      </c>
      <c r="C18" s="15">
        <f t="shared" si="4"/>
        <v>10.949999999999998</v>
      </c>
      <c r="D18" s="29">
        <v>25</v>
      </c>
      <c r="E18" s="29">
        <v>7</v>
      </c>
      <c r="F18" s="32">
        <v>273.74999999999994</v>
      </c>
      <c r="G18" s="30">
        <v>0</v>
      </c>
      <c r="H18" s="31">
        <f t="shared" si="1"/>
        <v>0</v>
      </c>
      <c r="I18" s="31">
        <f t="shared" si="2"/>
        <v>0.16533526482749844</v>
      </c>
      <c r="J18" s="32">
        <f t="shared" si="5"/>
        <v>45.26052874652769</v>
      </c>
      <c r="K18" s="32">
        <f t="shared" si="3"/>
        <v>1.8104211498611076</v>
      </c>
      <c r="L18" s="29">
        <v>62</v>
      </c>
      <c r="M18" s="33">
        <f t="shared" si="6"/>
        <v>0.40322580645161288</v>
      </c>
      <c r="N18" s="29">
        <v>189</v>
      </c>
      <c r="O18" s="34">
        <f t="shared" ref="O18:P18" si="26">D18/7</f>
        <v>3.5714285714285716</v>
      </c>
      <c r="P18" s="34">
        <f t="shared" si="26"/>
        <v>1</v>
      </c>
      <c r="Q18" s="29">
        <f t="shared" si="8"/>
        <v>41</v>
      </c>
      <c r="R18" s="29"/>
      <c r="S18" s="35">
        <v>2.6742081447963799</v>
      </c>
      <c r="T18" s="28">
        <v>575</v>
      </c>
      <c r="U18" s="36">
        <v>0</v>
      </c>
      <c r="V18" s="37" t="s">
        <v>150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2.744844212962963E-2</v>
      </c>
      <c r="AD18" s="39">
        <f t="shared" si="12"/>
        <v>-0.94697125347222211</v>
      </c>
      <c r="AE18" s="39">
        <v>-4.9000000000000004</v>
      </c>
      <c r="AF18" s="39">
        <v>-2.5592000000000001</v>
      </c>
      <c r="AG18" s="39">
        <v>0</v>
      </c>
    </row>
    <row r="19" spans="1:33" ht="15.75" customHeight="1" x14ac:dyDescent="0.2">
      <c r="A19" s="28" t="s">
        <v>60</v>
      </c>
      <c r="B19" s="28" t="s">
        <v>113</v>
      </c>
      <c r="C19" s="15">
        <f t="shared" si="4"/>
        <v>11.240277777777772</v>
      </c>
      <c r="D19" s="29">
        <v>36</v>
      </c>
      <c r="E19" s="29">
        <v>2</v>
      </c>
      <c r="F19" s="32">
        <v>404.64999999999981</v>
      </c>
      <c r="G19" s="30">
        <v>0</v>
      </c>
      <c r="H19" s="31">
        <f t="shared" si="1"/>
        <v>0</v>
      </c>
      <c r="I19" s="31">
        <f t="shared" si="2"/>
        <v>0.17198482984060257</v>
      </c>
      <c r="J19" s="32">
        <f t="shared" si="5"/>
        <v>69.593661394999799</v>
      </c>
      <c r="K19" s="32">
        <f t="shared" si="3"/>
        <v>1.9331572609722167</v>
      </c>
      <c r="L19" s="29">
        <v>50</v>
      </c>
      <c r="M19" s="33">
        <f t="shared" si="6"/>
        <v>0.72</v>
      </c>
      <c r="N19" s="29">
        <v>1047</v>
      </c>
      <c r="O19" s="34">
        <f t="shared" ref="O19:P19" si="27">D19/7</f>
        <v>5.1428571428571432</v>
      </c>
      <c r="P19" s="34">
        <f t="shared" si="27"/>
        <v>0.2857142857142857</v>
      </c>
      <c r="Q19" s="29">
        <f t="shared" si="8"/>
        <v>192</v>
      </c>
      <c r="R19" s="29"/>
      <c r="S19" s="35">
        <v>1.46317711503347</v>
      </c>
      <c r="T19" s="28">
        <v>575</v>
      </c>
      <c r="U19" s="36">
        <v>575</v>
      </c>
      <c r="V19" s="37" t="s">
        <v>150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2.744844212962963E-2</v>
      </c>
      <c r="AD19" s="39">
        <f t="shared" si="12"/>
        <v>-1.3636386049999998</v>
      </c>
      <c r="AE19" s="39">
        <v>-4.9000000000000004</v>
      </c>
      <c r="AF19" s="39">
        <v>-2.6832000000000003</v>
      </c>
      <c r="AG19" s="39">
        <v>0</v>
      </c>
    </row>
    <row r="20" spans="1:33" ht="15.75" customHeight="1" x14ac:dyDescent="0.2">
      <c r="A20" s="28" t="s">
        <v>62</v>
      </c>
      <c r="B20" s="28" t="s">
        <v>151</v>
      </c>
      <c r="C20" s="15">
        <f t="shared" si="4"/>
        <v>11.5</v>
      </c>
      <c r="D20" s="29">
        <v>18</v>
      </c>
      <c r="E20" s="29">
        <v>5</v>
      </c>
      <c r="F20" s="32">
        <v>207</v>
      </c>
      <c r="G20" s="30">
        <v>-58.69</v>
      </c>
      <c r="H20" s="31">
        <f t="shared" si="1"/>
        <v>0.28352657004830917</v>
      </c>
      <c r="I20" s="31">
        <f t="shared" si="2"/>
        <v>-9.6229078756038713E-2</v>
      </c>
      <c r="J20" s="32">
        <f t="shared" si="5"/>
        <v>-19.919419302500014</v>
      </c>
      <c r="K20" s="32">
        <f t="shared" si="3"/>
        <v>-1.1066344056944453</v>
      </c>
      <c r="L20" s="29">
        <v>59</v>
      </c>
      <c r="M20" s="33">
        <f t="shared" si="6"/>
        <v>0.30508474576271188</v>
      </c>
      <c r="N20" s="29">
        <v>996</v>
      </c>
      <c r="O20" s="34">
        <f t="shared" ref="O20:P20" si="28">D20/7</f>
        <v>2.5714285714285716</v>
      </c>
      <c r="P20" s="34">
        <f t="shared" si="28"/>
        <v>0.7142857142857143</v>
      </c>
      <c r="Q20" s="29">
        <f t="shared" si="8"/>
        <v>303</v>
      </c>
      <c r="R20" s="29"/>
      <c r="S20" s="35">
        <v>1.4446376811594199</v>
      </c>
      <c r="T20" s="28">
        <v>575</v>
      </c>
      <c r="U20" s="36">
        <v>575</v>
      </c>
      <c r="V20" s="37" t="s">
        <v>152</v>
      </c>
      <c r="W20" s="28">
        <v>3</v>
      </c>
      <c r="X20" s="38">
        <f t="shared" si="9"/>
        <v>0.16666666666666666</v>
      </c>
      <c r="Y20" s="39">
        <f t="shared" si="10"/>
        <v>2.9344999999999999</v>
      </c>
      <c r="Z20" s="28">
        <v>17</v>
      </c>
      <c r="AA20" s="28" t="s">
        <v>34</v>
      </c>
      <c r="AB20" s="40">
        <f t="shared" si="11"/>
        <v>-0.69</v>
      </c>
      <c r="AC20" s="41">
        <v>2.744844212962963E-2</v>
      </c>
      <c r="AD20" s="39">
        <f t="shared" si="12"/>
        <v>-0.68181930249999989</v>
      </c>
      <c r="AE20" s="39">
        <v>-4.9000000000000004</v>
      </c>
      <c r="AF20" s="39">
        <v>-2.6832000000000003</v>
      </c>
      <c r="AG20" s="39">
        <v>0</v>
      </c>
    </row>
    <row r="21" spans="1:33" ht="15.75" customHeight="1" x14ac:dyDescent="0.2">
      <c r="A21" s="28" t="s">
        <v>63</v>
      </c>
      <c r="B21" s="28" t="s">
        <v>137</v>
      </c>
      <c r="C21" s="15">
        <f t="shared" si="4"/>
        <v>10.447307692307691</v>
      </c>
      <c r="D21" s="29">
        <v>26</v>
      </c>
      <c r="E21" s="29">
        <v>2</v>
      </c>
      <c r="F21" s="32">
        <v>271.62999999999994</v>
      </c>
      <c r="G21" s="30">
        <v>-6.0299999999999994</v>
      </c>
      <c r="H21" s="31">
        <f t="shared" si="1"/>
        <v>2.2199315245002394E-2</v>
      </c>
      <c r="I21" s="31">
        <f t="shared" si="2"/>
        <v>9.832290209619271E-2</v>
      </c>
      <c r="J21" s="32">
        <f t="shared" si="5"/>
        <v>26.70744989638882</v>
      </c>
      <c r="K21" s="32">
        <f t="shared" si="3"/>
        <v>1.0272096113995699</v>
      </c>
      <c r="L21" s="29">
        <v>20</v>
      </c>
      <c r="M21" s="33">
        <f t="shared" si="6"/>
        <v>1.3</v>
      </c>
      <c r="N21" s="29">
        <v>875</v>
      </c>
      <c r="O21" s="34">
        <f t="shared" ref="O21:P21" si="29">D21/7</f>
        <v>3.7142857142857144</v>
      </c>
      <c r="P21" s="34">
        <f t="shared" si="29"/>
        <v>0.2857142857142857</v>
      </c>
      <c r="Q21" s="29">
        <f t="shared" si="8"/>
        <v>218</v>
      </c>
      <c r="R21" s="29"/>
      <c r="S21" s="35">
        <v>1.4488567990373</v>
      </c>
      <c r="T21" s="28" t="s">
        <v>33</v>
      </c>
      <c r="U21" s="36" t="s">
        <v>33</v>
      </c>
      <c r="V21" s="37" t="s">
        <v>33</v>
      </c>
      <c r="W21" s="28">
        <v>2</v>
      </c>
      <c r="X21" s="38">
        <f t="shared" si="9"/>
        <v>7.6923076923076927E-2</v>
      </c>
      <c r="Y21" s="39">
        <f t="shared" si="10"/>
        <v>1.206</v>
      </c>
      <c r="Z21" s="28">
        <v>3</v>
      </c>
      <c r="AA21" s="28" t="s">
        <v>34</v>
      </c>
      <c r="AB21" s="40">
        <f t="shared" si="11"/>
        <v>-0.69</v>
      </c>
      <c r="AC21" s="41">
        <v>2.744844212962963E-2</v>
      </c>
      <c r="AD21" s="39">
        <f t="shared" si="12"/>
        <v>-0.98485010361111103</v>
      </c>
      <c r="AE21" s="39">
        <v>-4.9000000000000004</v>
      </c>
      <c r="AF21" s="39">
        <v>-2.6832000000000003</v>
      </c>
      <c r="AG21" s="39">
        <v>0</v>
      </c>
    </row>
    <row r="22" spans="1:33" ht="15.75" customHeight="1" x14ac:dyDescent="0.2">
      <c r="A22" s="28" t="s">
        <v>64</v>
      </c>
      <c r="B22" s="28" t="s">
        <v>113</v>
      </c>
      <c r="C22" s="15">
        <f t="shared" si="4"/>
        <v>9.8034782608695661</v>
      </c>
      <c r="D22" s="29">
        <v>23</v>
      </c>
      <c r="E22" s="29">
        <v>2</v>
      </c>
      <c r="F22" s="30">
        <v>225.48000000000002</v>
      </c>
      <c r="G22" s="30">
        <v>0</v>
      </c>
      <c r="H22" s="31">
        <f t="shared" si="1"/>
        <v>0</v>
      </c>
      <c r="I22" s="31">
        <f t="shared" si="2"/>
        <v>7.2614805955319994E-2</v>
      </c>
      <c r="J22" s="32">
        <f t="shared" si="5"/>
        <v>16.373186446805555</v>
      </c>
      <c r="K22" s="32">
        <f t="shared" si="3"/>
        <v>0.71187767160024151</v>
      </c>
      <c r="L22" s="29">
        <v>54</v>
      </c>
      <c r="M22" s="33">
        <f t="shared" si="6"/>
        <v>0.42592592592592593</v>
      </c>
      <c r="N22" s="29">
        <v>871</v>
      </c>
      <c r="O22" s="34">
        <f t="shared" ref="O22:P22" si="30">D22/7</f>
        <v>3.2857142857142856</v>
      </c>
      <c r="P22" s="34">
        <f t="shared" si="30"/>
        <v>0.2857142857142857</v>
      </c>
      <c r="Q22" s="29">
        <f t="shared" si="8"/>
        <v>243</v>
      </c>
      <c r="R22" s="29"/>
      <c r="S22" s="35">
        <v>1.30301307561114</v>
      </c>
      <c r="T22" s="28">
        <v>1075</v>
      </c>
      <c r="U22" s="36">
        <v>575</v>
      </c>
      <c r="V22" s="37" t="s">
        <v>153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2.744844212962963E-2</v>
      </c>
      <c r="AD22" s="39">
        <f t="shared" si="12"/>
        <v>-0.87121355319444438</v>
      </c>
      <c r="AE22" s="39">
        <v>-4.9000000000000004</v>
      </c>
      <c r="AF22" s="39">
        <v>-2.6832000000000003</v>
      </c>
      <c r="AG22" s="39">
        <v>0</v>
      </c>
    </row>
    <row r="23" spans="1:33" ht="15.75" customHeight="1" x14ac:dyDescent="0.2">
      <c r="A23" s="28" t="s">
        <v>65</v>
      </c>
      <c r="B23" s="28" t="s">
        <v>154</v>
      </c>
      <c r="C23" s="15">
        <f t="shared" si="4"/>
        <v>9.0102272727272652</v>
      </c>
      <c r="D23" s="29">
        <v>44</v>
      </c>
      <c r="E23" s="29">
        <v>5</v>
      </c>
      <c r="F23" s="32">
        <v>396.4499999999997</v>
      </c>
      <c r="G23" s="30">
        <v>-29.240000000000002</v>
      </c>
      <c r="H23" s="31">
        <f t="shared" si="1"/>
        <v>7.3754571824946463E-2</v>
      </c>
      <c r="I23" s="31">
        <f t="shared" si="2"/>
        <v>-6.9579945531874035E-2</v>
      </c>
      <c r="J23" s="32">
        <f t="shared" si="5"/>
        <v>-27.584969406111441</v>
      </c>
      <c r="K23" s="32">
        <f t="shared" si="3"/>
        <v>-0.62693112286616914</v>
      </c>
      <c r="L23" s="29">
        <v>62</v>
      </c>
      <c r="M23" s="33">
        <f t="shared" si="6"/>
        <v>0.70967741935483875</v>
      </c>
      <c r="N23" s="29">
        <v>819</v>
      </c>
      <c r="O23" s="34">
        <f t="shared" ref="O23:P23" si="31">D23/7</f>
        <v>6.2857142857142856</v>
      </c>
      <c r="P23" s="34">
        <f t="shared" si="31"/>
        <v>0.7142857142857143</v>
      </c>
      <c r="Q23" s="29">
        <f t="shared" si="8"/>
        <v>117</v>
      </c>
      <c r="R23" s="29"/>
      <c r="S23" s="35">
        <v>1.3668711656441701</v>
      </c>
      <c r="T23" s="28">
        <v>1075</v>
      </c>
      <c r="U23" s="36">
        <v>575</v>
      </c>
      <c r="V23" s="37" t="s">
        <v>155</v>
      </c>
      <c r="W23" s="28">
        <v>4</v>
      </c>
      <c r="X23" s="38">
        <f t="shared" si="9"/>
        <v>9.0909090909090912E-2</v>
      </c>
      <c r="Y23" s="39">
        <f t="shared" si="10"/>
        <v>4.177142857142857</v>
      </c>
      <c r="Z23" s="28">
        <v>3</v>
      </c>
      <c r="AA23" s="28" t="s">
        <v>34</v>
      </c>
      <c r="AB23" s="40">
        <f t="shared" si="11"/>
        <v>-0.69</v>
      </c>
      <c r="AC23" s="41">
        <v>2.744844212962963E-2</v>
      </c>
      <c r="AD23" s="39">
        <f t="shared" si="12"/>
        <v>-1.6666694061111109</v>
      </c>
      <c r="AE23" s="39">
        <v>-4.9000000000000004</v>
      </c>
      <c r="AF23" s="39">
        <v>-2.6832000000000003</v>
      </c>
      <c r="AG23" s="39">
        <v>0</v>
      </c>
    </row>
    <row r="24" spans="1:33" ht="15.75" customHeight="1" x14ac:dyDescent="0.2">
      <c r="A24" s="28" t="s">
        <v>66</v>
      </c>
      <c r="B24" s="28" t="s">
        <v>156</v>
      </c>
      <c r="C24" s="15">
        <f t="shared" si="4"/>
        <v>9.0608333333333331</v>
      </c>
      <c r="D24" s="29">
        <v>36</v>
      </c>
      <c r="E24" s="29">
        <v>6</v>
      </c>
      <c r="F24" s="32">
        <v>326.19</v>
      </c>
      <c r="G24" s="32">
        <v>-29.560000000000002</v>
      </c>
      <c r="H24" s="31">
        <f t="shared" si="1"/>
        <v>9.0622030105153448E-2</v>
      </c>
      <c r="I24" s="31">
        <f t="shared" si="2"/>
        <v>-8.1723347144302405E-2</v>
      </c>
      <c r="J24" s="32">
        <f t="shared" si="5"/>
        <v>-26.657338605</v>
      </c>
      <c r="K24" s="32">
        <f t="shared" si="3"/>
        <v>-0.74048162791666661</v>
      </c>
      <c r="L24" s="29">
        <v>70</v>
      </c>
      <c r="M24" s="33">
        <f t="shared" si="6"/>
        <v>0.51428571428571423</v>
      </c>
      <c r="N24" s="29">
        <v>767</v>
      </c>
      <c r="O24" s="34">
        <f t="shared" ref="O24:P24" si="32">D24/7</f>
        <v>5.1428571428571432</v>
      </c>
      <c r="P24" s="34">
        <f t="shared" si="32"/>
        <v>0.8571428571428571</v>
      </c>
      <c r="Q24" s="29">
        <f t="shared" si="8"/>
        <v>127</v>
      </c>
      <c r="R24" s="29"/>
      <c r="S24" s="35">
        <v>0.99783830523130101</v>
      </c>
      <c r="T24" s="28">
        <v>1075</v>
      </c>
      <c r="U24" s="36">
        <v>575</v>
      </c>
      <c r="V24" s="37" t="s">
        <v>155</v>
      </c>
      <c r="W24" s="28">
        <v>2</v>
      </c>
      <c r="X24" s="38">
        <f t="shared" si="9"/>
        <v>5.5555555555555552E-2</v>
      </c>
      <c r="Y24" s="39">
        <f t="shared" si="10"/>
        <v>3.6950000000000003</v>
      </c>
      <c r="Z24" s="28">
        <v>6</v>
      </c>
      <c r="AA24" s="28" t="s">
        <v>34</v>
      </c>
      <c r="AB24" s="40">
        <f t="shared" si="11"/>
        <v>-0.69</v>
      </c>
      <c r="AC24" s="41">
        <v>2.744844212962963E-2</v>
      </c>
      <c r="AD24" s="39">
        <f t="shared" si="12"/>
        <v>-1.3636386049999998</v>
      </c>
      <c r="AE24" s="39">
        <v>-4.9000000000000004</v>
      </c>
      <c r="AF24" s="39">
        <v>-2.6832000000000003</v>
      </c>
      <c r="AG24" s="39">
        <v>0</v>
      </c>
    </row>
    <row r="25" spans="1:33" ht="15.75" customHeight="1" x14ac:dyDescent="0.2">
      <c r="A25" s="28" t="s">
        <v>67</v>
      </c>
      <c r="B25" s="14" t="s">
        <v>157</v>
      </c>
      <c r="C25" s="15">
        <f t="shared" si="4"/>
        <v>9.0277142857142874</v>
      </c>
      <c r="D25" s="29">
        <v>35</v>
      </c>
      <c r="E25" s="29">
        <v>7</v>
      </c>
      <c r="F25" s="32">
        <v>315.97000000000003</v>
      </c>
      <c r="G25" s="32">
        <v>-41.25</v>
      </c>
      <c r="H25" s="31">
        <f t="shared" si="1"/>
        <v>0.13055036870588979</v>
      </c>
      <c r="I25" s="31">
        <f t="shared" si="2"/>
        <v>-0.12438288367522587</v>
      </c>
      <c r="J25" s="32">
        <f t="shared" si="5"/>
        <v>-39.301259754861121</v>
      </c>
      <c r="K25" s="32">
        <f t="shared" si="3"/>
        <v>-1.1228931358531749</v>
      </c>
      <c r="L25" s="29">
        <v>95</v>
      </c>
      <c r="M25" s="33">
        <f t="shared" si="6"/>
        <v>0.36842105263157893</v>
      </c>
      <c r="N25" s="29">
        <v>728</v>
      </c>
      <c r="O25" s="34">
        <f t="shared" ref="O25:P25" si="33">D25/7</f>
        <v>5</v>
      </c>
      <c r="P25" s="34">
        <f t="shared" si="33"/>
        <v>1</v>
      </c>
      <c r="Q25" s="29">
        <f t="shared" si="8"/>
        <v>121</v>
      </c>
      <c r="R25" s="29"/>
      <c r="S25" s="35">
        <v>1.1701112877583471</v>
      </c>
      <c r="T25" s="28">
        <v>1075</v>
      </c>
      <c r="U25" s="36">
        <v>575</v>
      </c>
      <c r="V25" s="37" t="s">
        <v>155</v>
      </c>
      <c r="W25" s="14">
        <v>6</v>
      </c>
      <c r="X25" s="38">
        <f t="shared" si="9"/>
        <v>0.17142857142857143</v>
      </c>
      <c r="Y25" s="39">
        <f t="shared" si="10"/>
        <v>2.4264705882352939</v>
      </c>
      <c r="Z25" s="14">
        <v>11</v>
      </c>
      <c r="AA25" s="28" t="s">
        <v>34</v>
      </c>
      <c r="AB25" s="40">
        <f t="shared" si="11"/>
        <v>-0.69</v>
      </c>
      <c r="AC25" s="41">
        <v>2.744844212962963E-2</v>
      </c>
      <c r="AD25" s="39">
        <f t="shared" si="12"/>
        <v>-1.3257597548611111</v>
      </c>
      <c r="AE25" s="39">
        <v>-4.9000000000000004</v>
      </c>
      <c r="AF25" s="39">
        <v>-2.68</v>
      </c>
      <c r="AG25" s="39">
        <v>0</v>
      </c>
    </row>
    <row r="26" spans="1:33" ht="15.75" customHeight="1" x14ac:dyDescent="0.2">
      <c r="A26" s="14" t="s">
        <v>68</v>
      </c>
      <c r="B26" s="14" t="s">
        <v>158</v>
      </c>
      <c r="C26" s="15">
        <f t="shared" si="4"/>
        <v>8.99</v>
      </c>
      <c r="D26" s="16">
        <v>30</v>
      </c>
      <c r="E26" s="16">
        <v>8</v>
      </c>
      <c r="F26" s="17">
        <v>269.7</v>
      </c>
      <c r="G26" s="17">
        <v>-45.030000000000008</v>
      </c>
      <c r="H26" s="31">
        <f t="shared" si="1"/>
        <v>0.16696329254727479</v>
      </c>
      <c r="I26" s="31">
        <f t="shared" si="2"/>
        <v>-9.2846990915832511E-2</v>
      </c>
      <c r="J26" s="32">
        <f t="shared" si="5"/>
        <v>-25.040833450000026</v>
      </c>
      <c r="K26" s="32">
        <f t="shared" si="3"/>
        <v>-0.83469444833333417</v>
      </c>
      <c r="L26" s="16">
        <v>77</v>
      </c>
      <c r="M26" s="33">
        <f t="shared" si="6"/>
        <v>0.38961038961038963</v>
      </c>
      <c r="N26" s="16">
        <v>690</v>
      </c>
      <c r="O26" s="34">
        <f t="shared" ref="O26:P26" si="34">D26/7</f>
        <v>4.2857142857142856</v>
      </c>
      <c r="P26" s="34">
        <f t="shared" si="34"/>
        <v>1.1428571428571428</v>
      </c>
      <c r="Q26" s="29">
        <f t="shared" si="8"/>
        <v>127</v>
      </c>
      <c r="R26" s="29"/>
      <c r="S26" s="21">
        <v>1.1462493254182411</v>
      </c>
      <c r="T26" s="28">
        <v>1075</v>
      </c>
      <c r="U26" s="36">
        <v>575</v>
      </c>
      <c r="V26" s="37" t="s">
        <v>159</v>
      </c>
      <c r="W26" s="14">
        <v>5</v>
      </c>
      <c r="X26" s="38">
        <f t="shared" si="9"/>
        <v>0.16666666666666666</v>
      </c>
      <c r="Y26" s="39">
        <f t="shared" si="10"/>
        <v>4.0936363636363646</v>
      </c>
      <c r="Z26" s="14">
        <v>6</v>
      </c>
      <c r="AA26" s="28" t="s">
        <v>34</v>
      </c>
      <c r="AB26" s="40">
        <f t="shared" si="11"/>
        <v>-0.69</v>
      </c>
      <c r="AC26" s="41">
        <v>2.7561194444444444E-2</v>
      </c>
      <c r="AD26" s="39">
        <f t="shared" si="12"/>
        <v>-1.1410334499999999</v>
      </c>
      <c r="AE26" s="25">
        <v>-4.25</v>
      </c>
      <c r="AF26" s="25">
        <v>-2.68716</v>
      </c>
      <c r="AG26" s="25">
        <v>0</v>
      </c>
    </row>
    <row r="27" spans="1:33" ht="15.75" customHeight="1" x14ac:dyDescent="0.2">
      <c r="A27" s="14" t="s">
        <v>69</v>
      </c>
      <c r="B27" s="14" t="s">
        <v>160</v>
      </c>
      <c r="C27" s="15">
        <f t="shared" si="4"/>
        <v>9.0187878787878795</v>
      </c>
      <c r="D27" s="16">
        <v>33</v>
      </c>
      <c r="E27" s="16">
        <v>9</v>
      </c>
      <c r="F27" s="17">
        <v>297.62</v>
      </c>
      <c r="G27" s="17">
        <v>-76.36</v>
      </c>
      <c r="H27" s="31">
        <f t="shared" si="1"/>
        <v>0.25656877897990726</v>
      </c>
      <c r="I27" s="31">
        <f t="shared" si="2"/>
        <v>-0.23929143469860889</v>
      </c>
      <c r="J27" s="32">
        <f t="shared" si="5"/>
        <v>-71.217916794999979</v>
      </c>
      <c r="K27" s="32">
        <f t="shared" si="3"/>
        <v>-2.1581186907575751</v>
      </c>
      <c r="L27" s="16">
        <v>82</v>
      </c>
      <c r="M27" s="33">
        <f t="shared" si="6"/>
        <v>0.40243902439024393</v>
      </c>
      <c r="N27" s="16">
        <v>647</v>
      </c>
      <c r="O27" s="34">
        <f t="shared" ref="O27:P27" si="35">D27/7</f>
        <v>4.7142857142857144</v>
      </c>
      <c r="P27" s="34">
        <f t="shared" si="35"/>
        <v>1.2857142857142858</v>
      </c>
      <c r="Q27" s="29">
        <f t="shared" si="8"/>
        <v>107</v>
      </c>
      <c r="R27" s="29"/>
      <c r="S27" s="21">
        <v>1.088794926004228</v>
      </c>
      <c r="T27" s="28">
        <v>1075</v>
      </c>
      <c r="U27" s="36">
        <v>575</v>
      </c>
      <c r="V27" s="37" t="s">
        <v>161</v>
      </c>
      <c r="W27" s="14">
        <v>4</v>
      </c>
      <c r="X27" s="38">
        <f t="shared" si="9"/>
        <v>0.12121212121212122</v>
      </c>
      <c r="Y27" s="39">
        <f t="shared" si="10"/>
        <v>6.3633333333333333</v>
      </c>
      <c r="Z27" s="14">
        <v>8</v>
      </c>
      <c r="AA27" s="28" t="s">
        <v>34</v>
      </c>
      <c r="AB27" s="40">
        <f t="shared" si="11"/>
        <v>-0.69</v>
      </c>
      <c r="AC27" s="41">
        <v>2.7561194444444444E-2</v>
      </c>
      <c r="AD27" s="39">
        <f t="shared" si="12"/>
        <v>-1.2551367949999999</v>
      </c>
      <c r="AE27" s="25">
        <v>-4.25</v>
      </c>
      <c r="AF27" s="25">
        <v>-2.67666</v>
      </c>
      <c r="AG27" s="25">
        <v>-18</v>
      </c>
    </row>
    <row r="28" spans="1:33" ht="15.75" customHeight="1" x14ac:dyDescent="0.2">
      <c r="A28" s="14" t="s">
        <v>70</v>
      </c>
      <c r="B28" s="14" t="s">
        <v>157</v>
      </c>
      <c r="C28" s="15">
        <f t="shared" si="4"/>
        <v>8.6775675675675679</v>
      </c>
      <c r="D28" s="16">
        <v>37</v>
      </c>
      <c r="E28" s="16">
        <v>7</v>
      </c>
      <c r="F28" s="17">
        <v>321.07</v>
      </c>
      <c r="G28" s="17">
        <v>-55.989999999999988</v>
      </c>
      <c r="H28" s="31">
        <f t="shared" si="1"/>
        <v>0.17438564798953496</v>
      </c>
      <c r="I28" s="31">
        <f t="shared" si="2"/>
        <v>-0.12699471949522953</v>
      </c>
      <c r="J28" s="32">
        <f t="shared" si="5"/>
        <v>-40.774194588333344</v>
      </c>
      <c r="K28" s="32">
        <f t="shared" si="3"/>
        <v>-1.1020052591441445</v>
      </c>
      <c r="L28" s="16">
        <v>90</v>
      </c>
      <c r="M28" s="33">
        <f t="shared" si="6"/>
        <v>0.41111111111111109</v>
      </c>
      <c r="N28" s="16">
        <v>603</v>
      </c>
      <c r="O28" s="34">
        <f t="shared" ref="O28:P28" si="36">D28/7</f>
        <v>5.2857142857142856</v>
      </c>
      <c r="P28" s="34">
        <f t="shared" si="36"/>
        <v>1</v>
      </c>
      <c r="Q28" s="29">
        <f t="shared" si="8"/>
        <v>95</v>
      </c>
      <c r="R28" s="29"/>
      <c r="S28" s="21">
        <v>0.75571041424699958</v>
      </c>
      <c r="T28" s="28">
        <v>500</v>
      </c>
      <c r="U28" s="36" t="s">
        <v>33</v>
      </c>
      <c r="V28" s="37" t="s">
        <v>33</v>
      </c>
      <c r="W28" s="14">
        <v>9</v>
      </c>
      <c r="X28" s="38">
        <f t="shared" si="9"/>
        <v>0.24324324324324326</v>
      </c>
      <c r="Y28" s="39">
        <f t="shared" si="10"/>
        <v>3.4993749999999992</v>
      </c>
      <c r="Z28" s="14">
        <v>7</v>
      </c>
      <c r="AA28" s="28" t="s">
        <v>34</v>
      </c>
      <c r="AB28" s="40">
        <f t="shared" si="11"/>
        <v>-0.69</v>
      </c>
      <c r="AC28" s="41">
        <v>2.7561194444444444E-2</v>
      </c>
      <c r="AD28" s="39">
        <f t="shared" si="12"/>
        <v>-1.4072745883333333</v>
      </c>
      <c r="AE28" s="25">
        <v>-4.25</v>
      </c>
      <c r="AF28" s="25">
        <v>-2.67666</v>
      </c>
      <c r="AG28" s="25">
        <v>0</v>
      </c>
    </row>
    <row r="29" spans="1:33" ht="15.75" customHeight="1" x14ac:dyDescent="0.2">
      <c r="A29" s="14" t="s">
        <v>71</v>
      </c>
      <c r="B29" s="14" t="s">
        <v>162</v>
      </c>
      <c r="C29" s="15">
        <f t="shared" si="4"/>
        <v>7.9548351648351643</v>
      </c>
      <c r="D29" s="16">
        <v>91</v>
      </c>
      <c r="E29" s="16">
        <v>3</v>
      </c>
      <c r="F29" s="17">
        <v>723.89</v>
      </c>
      <c r="G29" s="17">
        <v>-50.62</v>
      </c>
      <c r="H29" s="31">
        <f t="shared" si="1"/>
        <v>6.9927751453950179E-2</v>
      </c>
      <c r="I29" s="31">
        <f t="shared" si="2"/>
        <v>-8.500343256341894E-2</v>
      </c>
      <c r="J29" s="32">
        <f t="shared" si="5"/>
        <v>-61.533134798333336</v>
      </c>
      <c r="K29" s="32">
        <f t="shared" si="3"/>
        <v>-0.67618829448717954</v>
      </c>
      <c r="L29" s="16">
        <v>135</v>
      </c>
      <c r="M29" s="33">
        <f t="shared" si="6"/>
        <v>0.67407407407407405</v>
      </c>
      <c r="N29" s="16">
        <v>1086</v>
      </c>
      <c r="O29" s="34">
        <f t="shared" ref="O29:P29" si="37">D29/7</f>
        <v>13</v>
      </c>
      <c r="P29" s="34">
        <f t="shared" si="37"/>
        <v>0.42857142857142855</v>
      </c>
      <c r="Q29" s="29">
        <f t="shared" si="8"/>
        <v>80</v>
      </c>
      <c r="R29" s="29"/>
      <c r="S29" s="21">
        <v>0.70326615705350937</v>
      </c>
      <c r="T29" s="28">
        <v>500</v>
      </c>
      <c r="U29" s="36" t="s">
        <v>33</v>
      </c>
      <c r="V29" s="37" t="s">
        <v>33</v>
      </c>
      <c r="W29" s="14">
        <v>7</v>
      </c>
      <c r="X29" s="38">
        <f t="shared" si="9"/>
        <v>7.6923076923076927E-2</v>
      </c>
      <c r="Y29" s="39">
        <f t="shared" si="10"/>
        <v>3.8938461538461535</v>
      </c>
      <c r="Z29" s="14">
        <v>6</v>
      </c>
      <c r="AA29" s="28" t="s">
        <v>34</v>
      </c>
      <c r="AB29" s="40">
        <f t="shared" si="11"/>
        <v>-0.69</v>
      </c>
      <c r="AC29" s="41">
        <v>2.7561194444444444E-2</v>
      </c>
      <c r="AD29" s="39">
        <f t="shared" si="12"/>
        <v>-3.4611347983333332</v>
      </c>
      <c r="AE29" s="25">
        <v>-4.25</v>
      </c>
      <c r="AF29" s="25">
        <v>-2.5935000000000001</v>
      </c>
      <c r="AG29" s="25">
        <v>0</v>
      </c>
    </row>
    <row r="30" spans="1:33" ht="15.75" customHeight="1" x14ac:dyDescent="0.2">
      <c r="A30" s="14" t="s">
        <v>72</v>
      </c>
      <c r="B30" s="14" t="s">
        <v>163</v>
      </c>
      <c r="C30" s="15">
        <f t="shared" si="4"/>
        <v>7.9499999999999948</v>
      </c>
      <c r="D30" s="16">
        <v>36</v>
      </c>
      <c r="E30" s="16">
        <v>6</v>
      </c>
      <c r="F30" s="17">
        <v>286.19999999999982</v>
      </c>
      <c r="G30" s="17">
        <v>-7.18</v>
      </c>
      <c r="H30" s="31">
        <f t="shared" si="1"/>
        <v>2.5087351502445857E-2</v>
      </c>
      <c r="I30" s="31">
        <f t="shared" si="2"/>
        <v>-0.11057037085953948</v>
      </c>
      <c r="J30" s="32">
        <f t="shared" si="5"/>
        <v>-31.64524014000018</v>
      </c>
      <c r="K30" s="32">
        <f t="shared" si="3"/>
        <v>-0.87903444833333833</v>
      </c>
      <c r="L30" s="16">
        <v>72</v>
      </c>
      <c r="M30" s="33">
        <f t="shared" si="6"/>
        <v>0.5</v>
      </c>
      <c r="N30" s="16">
        <v>1041</v>
      </c>
      <c r="O30" s="34">
        <f t="shared" ref="O30:P30" si="38">D30/7</f>
        <v>5.1428571428571432</v>
      </c>
      <c r="P30" s="34">
        <f t="shared" si="38"/>
        <v>0.8571428571428571</v>
      </c>
      <c r="Q30" s="29">
        <f t="shared" si="8"/>
        <v>173</v>
      </c>
      <c r="R30" s="29"/>
      <c r="S30" s="21">
        <v>0.80359820089955025</v>
      </c>
      <c r="T30" s="28">
        <v>500</v>
      </c>
      <c r="U30" s="36" t="s">
        <v>33</v>
      </c>
      <c r="V30" s="37" t="s">
        <v>33</v>
      </c>
      <c r="W30" s="14">
        <v>3</v>
      </c>
      <c r="X30" s="38">
        <f t="shared" si="9"/>
        <v>8.3333333333333329E-2</v>
      </c>
      <c r="Y30" s="39">
        <f t="shared" si="10"/>
        <v>2.3933333333333331</v>
      </c>
      <c r="Z30" s="14">
        <v>0</v>
      </c>
      <c r="AA30" s="28" t="s">
        <v>34</v>
      </c>
      <c r="AB30" s="40">
        <f t="shared" si="11"/>
        <v>-0.69</v>
      </c>
      <c r="AC30" s="41">
        <v>2.7561194444444444E-2</v>
      </c>
      <c r="AD30" s="39">
        <f t="shared" si="12"/>
        <v>-1.36924014</v>
      </c>
      <c r="AE30" s="25">
        <v>-4.25</v>
      </c>
      <c r="AF30" s="25">
        <v>-2.5935000000000001</v>
      </c>
      <c r="AG30" s="25">
        <v>-20</v>
      </c>
    </row>
    <row r="31" spans="1:33" ht="15.75" customHeight="1" x14ac:dyDescent="0.2">
      <c r="A31" s="14" t="s">
        <v>73</v>
      </c>
      <c r="B31" s="50" t="s">
        <v>98</v>
      </c>
      <c r="C31" s="15">
        <f t="shared" si="4"/>
        <v>7.794117647058818</v>
      </c>
      <c r="D31" s="16">
        <v>51</v>
      </c>
      <c r="E31" s="16">
        <v>30</v>
      </c>
      <c r="F31" s="17">
        <v>397.49999999999972</v>
      </c>
      <c r="G31" s="42">
        <v>-9.8699999999999992</v>
      </c>
      <c r="H31" s="31">
        <f t="shared" si="1"/>
        <v>2.4830188679245298E-2</v>
      </c>
      <c r="I31" s="31">
        <f t="shared" si="2"/>
        <v>-5.7744042427673621E-2</v>
      </c>
      <c r="J31" s="32">
        <f t="shared" si="5"/>
        <v>-22.953256865000249</v>
      </c>
      <c r="K31" s="32">
        <f t="shared" si="3"/>
        <v>-0.45006386009804411</v>
      </c>
      <c r="L31" s="16">
        <v>82</v>
      </c>
      <c r="M31" s="33">
        <f t="shared" si="6"/>
        <v>0.62195121951219512</v>
      </c>
      <c r="N31" s="16">
        <v>941</v>
      </c>
      <c r="O31" s="34">
        <f t="shared" ref="O31:P32" si="39">D31/7</f>
        <v>7.2857142857142856</v>
      </c>
      <c r="P31" s="34">
        <f t="shared" si="39"/>
        <v>4.2857142857142856</v>
      </c>
      <c r="Q31" s="29">
        <f t="shared" si="8"/>
        <v>81</v>
      </c>
      <c r="R31" s="29"/>
      <c r="S31" s="21">
        <v>0.82370153621067999</v>
      </c>
      <c r="T31" s="14">
        <v>500</v>
      </c>
      <c r="U31" s="22" t="s">
        <v>33</v>
      </c>
      <c r="V31" s="1" t="s">
        <v>1484</v>
      </c>
      <c r="W31" s="14">
        <v>2</v>
      </c>
      <c r="X31" s="38">
        <f t="shared" si="9"/>
        <v>3.9215686274509803E-2</v>
      </c>
      <c r="Y31" s="39">
        <f t="shared" si="10"/>
        <v>1.9739999999999998</v>
      </c>
      <c r="Z31" s="14">
        <v>3</v>
      </c>
      <c r="AA31" s="14" t="s">
        <v>34</v>
      </c>
      <c r="AB31" s="40">
        <f t="shared" si="11"/>
        <v>-0.69</v>
      </c>
      <c r="AC31" s="27">
        <v>2.7561194444444444E-2</v>
      </c>
      <c r="AD31" s="39">
        <f t="shared" si="12"/>
        <v>-1.9397568649999999</v>
      </c>
      <c r="AE31" s="43">
        <v>-4.25</v>
      </c>
      <c r="AF31" s="43">
        <v>-2.5935000000000001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7.9499999999999993</v>
      </c>
      <c r="D32" s="52">
        <v>47</v>
      </c>
      <c r="E32" s="52">
        <v>4</v>
      </c>
      <c r="F32" s="53">
        <v>373.65</v>
      </c>
      <c r="G32" s="53">
        <v>-17.55</v>
      </c>
      <c r="H32" s="31">
        <f t="shared" si="1"/>
        <v>4.6969088719389811E-2</v>
      </c>
      <c r="I32" s="31">
        <f t="shared" si="2"/>
        <v>-6.2570906119809214E-2</v>
      </c>
      <c r="J32" s="32">
        <f t="shared" si="5"/>
        <v>-23.37961907166671</v>
      </c>
      <c r="K32" s="32">
        <f t="shared" si="3"/>
        <v>-0.49743870365248316</v>
      </c>
      <c r="L32" s="52">
        <v>88</v>
      </c>
      <c r="M32" s="33">
        <f t="shared" si="6"/>
        <v>0.53409090909090906</v>
      </c>
      <c r="N32" s="52">
        <v>888</v>
      </c>
      <c r="O32" s="34">
        <f t="shared" si="39"/>
        <v>6.7142857142857144</v>
      </c>
      <c r="P32" s="34">
        <f t="shared" si="39"/>
        <v>0.5714285714285714</v>
      </c>
      <c r="Q32" s="29">
        <f t="shared" si="8"/>
        <v>121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0.69713948687702743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3</v>
      </c>
      <c r="X32" s="38">
        <f t="shared" si="9"/>
        <v>6.3829787234042548E-2</v>
      </c>
      <c r="Y32" s="39">
        <f t="shared" si="10"/>
        <v>1.4625000000000001</v>
      </c>
      <c r="Z32" s="51">
        <v>9</v>
      </c>
      <c r="AA32" s="51" t="s">
        <v>34</v>
      </c>
      <c r="AB32" s="40">
        <f t="shared" si="11"/>
        <v>-0.69</v>
      </c>
      <c r="AC32" s="57">
        <v>2.7561194444444444E-2</v>
      </c>
      <c r="AD32" s="39">
        <f t="shared" si="12"/>
        <v>-1.7876190716666667</v>
      </c>
      <c r="AE32" s="58">
        <v>-4.25</v>
      </c>
      <c r="AF32" s="58">
        <v>-2.5935000000000001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62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Info!B1:BJ5000""),3,FALSE),"""")"),"15 Ft Black Extension Cord 2 Pack - 16/2 Durable Electrical Cable")</f>
        <v>15 Ft Black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Info!B1:BJ5000""),2,FALSE),"""")"),"B07Q5GZXB2")</f>
        <v>B07Q5GZXB2</v>
      </c>
      <c r="B2" s="3" t="s">
        <v>164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37.25" customHeight="1" x14ac:dyDescent="0.2">
      <c r="A3" s="76" t="s">
        <v>30</v>
      </c>
      <c r="B3" s="77"/>
      <c r="C3" s="47">
        <f>((AE32+AF32)/0.85)*-1</f>
        <v>9.7394117647058831</v>
      </c>
      <c r="D3" s="5">
        <f>SUM(D4:D99765)</f>
        <v>202</v>
      </c>
      <c r="E3" s="5"/>
      <c r="F3" s="6">
        <f t="shared" ref="F3:G3" si="0">SUM(F4:F99765)</f>
        <v>2112.23</v>
      </c>
      <c r="G3" s="6">
        <f t="shared" si="0"/>
        <v>-184.57</v>
      </c>
      <c r="H3" s="7">
        <f t="shared" ref="H3:H32" si="1">G3/F3*-1</f>
        <v>8.7381582498118102E-2</v>
      </c>
      <c r="I3" s="8">
        <f t="shared" ref="I3:I32" si="2">J3/F3</f>
        <v>-4.680291793527562E-2</v>
      </c>
      <c r="J3" s="6">
        <f>SUM(J4:J99765)</f>
        <v>-98.858527350427224</v>
      </c>
      <c r="K3" s="6">
        <f t="shared" ref="K3:K32" si="3">J3/D3</f>
        <v>-0.48939865024963974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0.5 - April
0.5 - May
0 - June
0 - July
0 - Aug
0 - Sept
0.5 - Oct
1 - Nov
1 - Dec
2 - Jan
0.5 - Feb")</f>
        <v>1 - March
0.5 - April
0.5 - May
0 - June
0 - July
0 - Aug
0 - Sept
0.5 - Oct
1 - Nov
1 - Dec
2 -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QTY-20")</f>
        <v>Del QTY-20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QTY-100")</f>
        <v>US QTY-100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36</v>
      </c>
      <c r="X3" s="7">
        <f>W3/D3</f>
        <v>0.17821782178217821</v>
      </c>
      <c r="Y3" s="6"/>
      <c r="Z3" s="5"/>
      <c r="AA3" s="5"/>
      <c r="AB3" s="5"/>
      <c r="AC3" s="5"/>
      <c r="AD3" s="6">
        <f>SUM(AD4:AD99765)</f>
        <v>-7.8723888888888851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Info!B2:BZ7000""),37,FALSE)),"""")*-1"),-3.3285)</f>
        <v>-3.3285</v>
      </c>
      <c r="AG3" s="6">
        <f>SUM(AG4:AG99765)</f>
        <v>-28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1.7562500000000001</v>
      </c>
      <c r="T4" s="14">
        <v>750</v>
      </c>
      <c r="U4" s="22">
        <v>150</v>
      </c>
      <c r="V4" s="23" t="s">
        <v>166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-3.3203589743589745</v>
      </c>
      <c r="AG4" s="25">
        <v>0</v>
      </c>
    </row>
    <row r="5" spans="1:33" ht="15.75" customHeight="1" x14ac:dyDescent="0.2">
      <c r="A5" s="28" t="s">
        <v>35</v>
      </c>
      <c r="B5" s="28" t="s">
        <v>167</v>
      </c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7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>
        <v>1.85440613026819</v>
      </c>
      <c r="T5" s="28">
        <v>750</v>
      </c>
      <c r="U5" s="36">
        <v>150</v>
      </c>
      <c r="V5" s="37" t="s">
        <v>166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-3.3203589743589745</v>
      </c>
      <c r="AG5" s="39">
        <v>0</v>
      </c>
    </row>
    <row r="6" spans="1:33" ht="15.75" customHeight="1" x14ac:dyDescent="0.2">
      <c r="A6" s="28" t="s">
        <v>37</v>
      </c>
      <c r="B6" s="28" t="s">
        <v>46</v>
      </c>
      <c r="C6" s="15">
        <f t="shared" si="4"/>
        <v>13.949999999999998</v>
      </c>
      <c r="D6" s="29">
        <v>3</v>
      </c>
      <c r="E6" s="29">
        <v>0</v>
      </c>
      <c r="F6" s="30">
        <v>41.849999999999994</v>
      </c>
      <c r="G6" s="30">
        <v>0</v>
      </c>
      <c r="H6" s="31">
        <f t="shared" si="1"/>
        <v>0</v>
      </c>
      <c r="I6" s="31">
        <f t="shared" si="2"/>
        <v>0.25793324755690328</v>
      </c>
      <c r="J6" s="32">
        <f t="shared" si="5"/>
        <v>10.7945064102564</v>
      </c>
      <c r="K6" s="32">
        <f t="shared" si="3"/>
        <v>3.5981688034187997</v>
      </c>
      <c r="L6" s="29">
        <v>24</v>
      </c>
      <c r="M6" s="33">
        <f t="shared" si="6"/>
        <v>0.125</v>
      </c>
      <c r="N6" s="29">
        <v>5</v>
      </c>
      <c r="O6" s="34">
        <f t="shared" ref="O6:P6" si="14">D6/7</f>
        <v>0.42857142857142855</v>
      </c>
      <c r="P6" s="34">
        <f t="shared" si="14"/>
        <v>0</v>
      </c>
      <c r="Q6" s="29">
        <f t="shared" si="8"/>
        <v>11</v>
      </c>
      <c r="R6" s="29"/>
      <c r="S6" s="35">
        <v>1.9246861924686101</v>
      </c>
      <c r="T6" s="28">
        <v>700</v>
      </c>
      <c r="U6" s="36">
        <v>100</v>
      </c>
      <c r="V6" s="37" t="s">
        <v>168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2.824074074074074E-2</v>
      </c>
      <c r="AD6" s="39">
        <f t="shared" si="12"/>
        <v>-0.11691666666666667</v>
      </c>
      <c r="AE6" s="39">
        <v>-4.9000000000000004</v>
      </c>
      <c r="AF6" s="39">
        <v>-3.3203589743589745</v>
      </c>
      <c r="AG6" s="39">
        <v>0</v>
      </c>
    </row>
    <row r="7" spans="1:33" ht="15.75" customHeight="1" x14ac:dyDescent="0.2">
      <c r="A7" s="28" t="s">
        <v>39</v>
      </c>
      <c r="B7" s="28" t="s">
        <v>169</v>
      </c>
      <c r="C7" s="15">
        <f t="shared" si="4"/>
        <v>13.95</v>
      </c>
      <c r="D7" s="29">
        <v>4</v>
      </c>
      <c r="E7" s="29">
        <v>0</v>
      </c>
      <c r="F7" s="30">
        <v>55.8</v>
      </c>
      <c r="G7" s="30">
        <v>0</v>
      </c>
      <c r="H7" s="31">
        <f t="shared" si="1"/>
        <v>0</v>
      </c>
      <c r="I7" s="31">
        <f t="shared" si="2"/>
        <v>0.25793324755690344</v>
      </c>
      <c r="J7" s="32">
        <f t="shared" si="5"/>
        <v>14.392675213675211</v>
      </c>
      <c r="K7" s="32">
        <f t="shared" si="3"/>
        <v>3.5981688034188029</v>
      </c>
      <c r="L7" s="29">
        <v>26</v>
      </c>
      <c r="M7" s="33">
        <f t="shared" si="6"/>
        <v>0.15384615384615385</v>
      </c>
      <c r="N7" s="29">
        <v>52</v>
      </c>
      <c r="O7" s="34">
        <f t="shared" ref="O7:P7" si="15">D7/7</f>
        <v>0.5714285714285714</v>
      </c>
      <c r="P7" s="34">
        <f t="shared" si="15"/>
        <v>0</v>
      </c>
      <c r="Q7" s="29">
        <f t="shared" si="8"/>
        <v>91</v>
      </c>
      <c r="R7" s="29"/>
      <c r="S7" s="35">
        <v>2.08411214953271</v>
      </c>
      <c r="T7" s="28">
        <v>600</v>
      </c>
      <c r="U7" s="36">
        <v>100</v>
      </c>
      <c r="V7" s="37" t="s">
        <v>170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2.824074074074074E-2</v>
      </c>
      <c r="AD7" s="39">
        <f t="shared" si="12"/>
        <v>-0.15588888888888888</v>
      </c>
      <c r="AE7" s="39">
        <v>-4.9000000000000004</v>
      </c>
      <c r="AF7" s="39">
        <v>-3.3203589743589745</v>
      </c>
      <c r="AG7" s="39">
        <v>0</v>
      </c>
    </row>
    <row r="8" spans="1:33" ht="15.75" customHeight="1" x14ac:dyDescent="0.2">
      <c r="A8" s="28" t="s">
        <v>41</v>
      </c>
      <c r="B8" s="28" t="s">
        <v>113</v>
      </c>
      <c r="C8" s="15">
        <f t="shared" si="4"/>
        <v>13.344999999999999</v>
      </c>
      <c r="D8" s="29">
        <v>2</v>
      </c>
      <c r="E8" s="29">
        <v>0</v>
      </c>
      <c r="F8" s="30">
        <v>26.689999999999998</v>
      </c>
      <c r="G8" s="30">
        <v>0</v>
      </c>
      <c r="H8" s="31">
        <f t="shared" si="1"/>
        <v>0</v>
      </c>
      <c r="I8" s="31">
        <f t="shared" si="2"/>
        <v>0.23111860455434821</v>
      </c>
      <c r="J8" s="32">
        <f t="shared" si="5"/>
        <v>6.1685555555555531</v>
      </c>
      <c r="K8" s="32">
        <f t="shared" si="3"/>
        <v>3.0842777777777766</v>
      </c>
      <c r="L8" s="29">
        <v>24</v>
      </c>
      <c r="M8" s="33">
        <f t="shared" si="6"/>
        <v>8.3333333333333329E-2</v>
      </c>
      <c r="N8" s="29">
        <v>48</v>
      </c>
      <c r="O8" s="34">
        <f t="shared" ref="O8:P8" si="16">D8/7</f>
        <v>0.2857142857142857</v>
      </c>
      <c r="P8" s="34">
        <f t="shared" si="16"/>
        <v>0</v>
      </c>
      <c r="Q8" s="29">
        <f t="shared" si="8"/>
        <v>168</v>
      </c>
      <c r="R8" s="29"/>
      <c r="S8" s="35">
        <v>2.2391857506361301</v>
      </c>
      <c r="T8" s="28">
        <v>600</v>
      </c>
      <c r="U8" s="36">
        <v>100</v>
      </c>
      <c r="V8" s="37" t="s">
        <v>171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2.824074074074074E-2</v>
      </c>
      <c r="AD8" s="39">
        <f t="shared" si="12"/>
        <v>-7.7944444444444441E-2</v>
      </c>
      <c r="AE8" s="39">
        <v>-4.9000000000000004</v>
      </c>
      <c r="AF8" s="39">
        <v>-3.32</v>
      </c>
      <c r="AG8" s="39">
        <v>0</v>
      </c>
    </row>
    <row r="9" spans="1:33" ht="15.75" customHeight="1" x14ac:dyDescent="0.2">
      <c r="A9" s="28" t="s">
        <v>43</v>
      </c>
      <c r="B9" s="28" t="s">
        <v>172</v>
      </c>
      <c r="C9" s="15">
        <f t="shared" si="4"/>
        <v>11.949999999999998</v>
      </c>
      <c r="D9" s="29">
        <v>3</v>
      </c>
      <c r="E9" s="29">
        <v>0</v>
      </c>
      <c r="F9" s="30">
        <v>35.849999999999994</v>
      </c>
      <c r="G9" s="30">
        <v>-3.25</v>
      </c>
      <c r="H9" s="31">
        <f t="shared" si="1"/>
        <v>9.0655509065550921E-2</v>
      </c>
      <c r="I9" s="31">
        <f t="shared" si="2"/>
        <v>6.5904051782713136E-2</v>
      </c>
      <c r="J9" s="32">
        <f t="shared" si="5"/>
        <v>2.3626602564102654</v>
      </c>
      <c r="K9" s="32">
        <f t="shared" si="3"/>
        <v>0.78755341880342178</v>
      </c>
      <c r="L9" s="29">
        <v>30</v>
      </c>
      <c r="M9" s="33">
        <f t="shared" si="6"/>
        <v>0.1</v>
      </c>
      <c r="N9" s="29">
        <v>46</v>
      </c>
      <c r="O9" s="34">
        <f t="shared" ref="O9:P9" si="17">D9/7</f>
        <v>0.42857142857142855</v>
      </c>
      <c r="P9" s="34">
        <f t="shared" si="17"/>
        <v>0</v>
      </c>
      <c r="Q9" s="29">
        <f t="shared" si="8"/>
        <v>107</v>
      </c>
      <c r="R9" s="29"/>
      <c r="S9" s="35">
        <v>2.6624605678233402</v>
      </c>
      <c r="T9" s="28">
        <v>600</v>
      </c>
      <c r="U9" s="36">
        <v>100</v>
      </c>
      <c r="V9" s="37" t="s">
        <v>173</v>
      </c>
      <c r="W9" s="28">
        <v>1</v>
      </c>
      <c r="X9" s="38">
        <f t="shared" si="9"/>
        <v>0.33333333333333331</v>
      </c>
      <c r="Y9" s="39">
        <f t="shared" si="10"/>
        <v>3.25</v>
      </c>
      <c r="Z9" s="28">
        <v>0</v>
      </c>
      <c r="AA9" s="28" t="s">
        <v>34</v>
      </c>
      <c r="AB9" s="40">
        <f t="shared" si="11"/>
        <v>-0.69</v>
      </c>
      <c r="AC9" s="41">
        <v>2.824074074074074E-2</v>
      </c>
      <c r="AD9" s="39">
        <f t="shared" si="12"/>
        <v>-0.11691666666666667</v>
      </c>
      <c r="AE9" s="39">
        <v>-4.9000000000000004</v>
      </c>
      <c r="AF9" s="39">
        <v>-3.3476410256410198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12.053750000000001</v>
      </c>
      <c r="D10" s="29">
        <v>8</v>
      </c>
      <c r="E10" s="29">
        <v>0</v>
      </c>
      <c r="F10" s="30">
        <v>96.43</v>
      </c>
      <c r="G10" s="30">
        <v>-3.0000000000000004</v>
      </c>
      <c r="H10" s="31">
        <f t="shared" si="1"/>
        <v>3.1110650212589446E-2</v>
      </c>
      <c r="I10" s="31">
        <f t="shared" si="2"/>
        <v>0.1314175465839891</v>
      </c>
      <c r="J10" s="32">
        <f t="shared" si="5"/>
        <v>12.67259401709407</v>
      </c>
      <c r="K10" s="32">
        <f t="shared" si="3"/>
        <v>1.5840742521367588</v>
      </c>
      <c r="L10" s="29">
        <v>35</v>
      </c>
      <c r="M10" s="33">
        <f t="shared" si="6"/>
        <v>0.22857142857142856</v>
      </c>
      <c r="N10" s="29">
        <v>38</v>
      </c>
      <c r="O10" s="34">
        <f t="shared" ref="O10:P10" si="18">D10/7</f>
        <v>1.1428571428571428</v>
      </c>
      <c r="P10" s="34">
        <f t="shared" si="18"/>
        <v>0</v>
      </c>
      <c r="Q10" s="29">
        <f t="shared" si="8"/>
        <v>33</v>
      </c>
      <c r="R10" s="29"/>
      <c r="S10" s="35">
        <v>2.9352517985611501</v>
      </c>
      <c r="T10" s="28">
        <v>600</v>
      </c>
      <c r="U10" s="36">
        <v>100</v>
      </c>
      <c r="V10" s="37" t="s">
        <v>174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2.824074074074074E-2</v>
      </c>
      <c r="AD10" s="39">
        <f t="shared" si="12"/>
        <v>-0.31177777777777776</v>
      </c>
      <c r="AE10" s="39">
        <v>-4.9000000000000004</v>
      </c>
      <c r="AF10" s="39">
        <v>-3.3476410256410198</v>
      </c>
      <c r="AG10" s="39">
        <v>0</v>
      </c>
    </row>
    <row r="11" spans="1:33" ht="15.75" customHeight="1" x14ac:dyDescent="0.2">
      <c r="A11" s="28" t="s">
        <v>47</v>
      </c>
      <c r="B11" s="28" t="s">
        <v>117</v>
      </c>
      <c r="C11" s="15">
        <f t="shared" si="4"/>
        <v>10.436666666666667</v>
      </c>
      <c r="D11" s="29">
        <v>6</v>
      </c>
      <c r="E11" s="29">
        <v>0</v>
      </c>
      <c r="F11" s="30">
        <v>62.620000000000005</v>
      </c>
      <c r="G11" s="30">
        <v>-4.2699999999999996</v>
      </c>
      <c r="H11" s="31">
        <f t="shared" si="1"/>
        <v>6.8189076972213339E-2</v>
      </c>
      <c r="I11" s="31">
        <f t="shared" si="2"/>
        <v>-1.2179487179486546E-2</v>
      </c>
      <c r="J11" s="32">
        <f t="shared" si="5"/>
        <v>-0.76267948717944756</v>
      </c>
      <c r="K11" s="32">
        <f t="shared" si="3"/>
        <v>-0.12711324786324127</v>
      </c>
      <c r="L11" s="29">
        <v>18</v>
      </c>
      <c r="M11" s="33">
        <f t="shared" si="6"/>
        <v>0.33333333333333331</v>
      </c>
      <c r="N11" s="29">
        <v>34</v>
      </c>
      <c r="O11" s="34">
        <f t="shared" ref="O11:P11" si="19">D11/7</f>
        <v>0.8571428571428571</v>
      </c>
      <c r="P11" s="34">
        <f t="shared" si="19"/>
        <v>0</v>
      </c>
      <c r="Q11" s="29">
        <f t="shared" si="8"/>
        <v>39</v>
      </c>
      <c r="R11" s="29"/>
      <c r="S11" s="35">
        <v>3.0946502057613099</v>
      </c>
      <c r="T11" s="28">
        <v>600</v>
      </c>
      <c r="U11" s="36">
        <v>100</v>
      </c>
      <c r="V11" s="37" t="s">
        <v>175</v>
      </c>
      <c r="W11" s="28">
        <v>2</v>
      </c>
      <c r="X11" s="38">
        <f t="shared" si="9"/>
        <v>0.33333333333333331</v>
      </c>
      <c r="Y11" s="39">
        <f t="shared" si="10"/>
        <v>0.71166666666666656</v>
      </c>
      <c r="Z11" s="28">
        <v>4</v>
      </c>
      <c r="AA11" s="28" t="s">
        <v>34</v>
      </c>
      <c r="AB11" s="40">
        <f t="shared" si="11"/>
        <v>-0.69</v>
      </c>
      <c r="AC11" s="41">
        <v>2.824074074074074E-2</v>
      </c>
      <c r="AD11" s="39">
        <f t="shared" si="12"/>
        <v>-0.23383333333333334</v>
      </c>
      <c r="AE11" s="39">
        <v>-4.9000000000000004</v>
      </c>
      <c r="AF11" s="39">
        <v>-3.3476410256410198</v>
      </c>
      <c r="AG11" s="39">
        <v>0</v>
      </c>
    </row>
    <row r="12" spans="1:33" ht="15.75" customHeight="1" x14ac:dyDescent="0.2">
      <c r="A12" s="28" t="s">
        <v>49</v>
      </c>
      <c r="B12" s="28" t="s">
        <v>176</v>
      </c>
      <c r="C12" s="15">
        <f t="shared" si="4"/>
        <v>10.026250000000001</v>
      </c>
      <c r="D12" s="29">
        <v>8</v>
      </c>
      <c r="E12" s="29">
        <v>0</v>
      </c>
      <c r="F12" s="30">
        <v>80.210000000000008</v>
      </c>
      <c r="G12" s="30">
        <v>-1.35</v>
      </c>
      <c r="H12" s="31">
        <f t="shared" si="1"/>
        <v>1.6830819099862858E-2</v>
      </c>
      <c r="I12" s="31">
        <f t="shared" si="2"/>
        <v>6.6773970464289933E-3</v>
      </c>
      <c r="J12" s="32">
        <f t="shared" si="5"/>
        <v>0.53559401709406962</v>
      </c>
      <c r="K12" s="32">
        <f t="shared" si="3"/>
        <v>6.6949252136758702E-2</v>
      </c>
      <c r="L12" s="29">
        <v>16</v>
      </c>
      <c r="M12" s="33">
        <f t="shared" si="6"/>
        <v>0.5</v>
      </c>
      <c r="N12" s="29">
        <v>26</v>
      </c>
      <c r="O12" s="34">
        <f t="shared" ref="O12:P12" si="20">D12/7</f>
        <v>1.1428571428571428</v>
      </c>
      <c r="P12" s="34">
        <f t="shared" si="20"/>
        <v>0</v>
      </c>
      <c r="Q12" s="29">
        <f t="shared" si="8"/>
        <v>22</v>
      </c>
      <c r="R12" s="29"/>
      <c r="S12" s="35">
        <v>2.7377777777777701</v>
      </c>
      <c r="T12" s="28">
        <v>500</v>
      </c>
      <c r="U12" s="36">
        <v>100</v>
      </c>
      <c r="V12" s="37" t="s">
        <v>177</v>
      </c>
      <c r="W12" s="28">
        <v>1</v>
      </c>
      <c r="X12" s="38">
        <f t="shared" si="9"/>
        <v>0.125</v>
      </c>
      <c r="Y12" s="39">
        <f t="shared" si="10"/>
        <v>1.35</v>
      </c>
      <c r="Z12" s="28">
        <v>0</v>
      </c>
      <c r="AA12" s="28" t="s">
        <v>34</v>
      </c>
      <c r="AB12" s="40">
        <f t="shared" si="11"/>
        <v>-0.69</v>
      </c>
      <c r="AC12" s="41">
        <v>2.824074074074074E-2</v>
      </c>
      <c r="AD12" s="39">
        <f t="shared" si="12"/>
        <v>-0.31177777777777776</v>
      </c>
      <c r="AE12" s="39">
        <v>-4.9000000000000004</v>
      </c>
      <c r="AF12" s="39">
        <v>-3.3476410256410198</v>
      </c>
      <c r="AG12" s="39">
        <v>0</v>
      </c>
    </row>
    <row r="13" spans="1:33" ht="15.75" customHeight="1" x14ac:dyDescent="0.2">
      <c r="A13" s="28" t="s">
        <v>51</v>
      </c>
      <c r="B13" s="28" t="s">
        <v>178</v>
      </c>
      <c r="C13" s="15">
        <f t="shared" si="4"/>
        <v>10</v>
      </c>
      <c r="D13" s="29">
        <v>9</v>
      </c>
      <c r="E13" s="29">
        <v>0</v>
      </c>
      <c r="F13" s="32">
        <v>90</v>
      </c>
      <c r="G13" s="30">
        <v>0</v>
      </c>
      <c r="H13" s="31">
        <f t="shared" si="1"/>
        <v>0</v>
      </c>
      <c r="I13" s="31">
        <f t="shared" si="2"/>
        <v>1.9902777777777731E-2</v>
      </c>
      <c r="J13" s="32">
        <f t="shared" si="5"/>
        <v>1.7912499999999958</v>
      </c>
      <c r="K13" s="32">
        <f t="shared" si="3"/>
        <v>0.1990277777777773</v>
      </c>
      <c r="L13" s="29">
        <v>11</v>
      </c>
      <c r="M13" s="33">
        <f t="shared" si="6"/>
        <v>0.81818181818181823</v>
      </c>
      <c r="N13" s="29">
        <v>115</v>
      </c>
      <c r="O13" s="34">
        <f t="shared" ref="O13:P13" si="21">D13/7</f>
        <v>1.2857142857142858</v>
      </c>
      <c r="P13" s="34">
        <f t="shared" si="21"/>
        <v>0</v>
      </c>
      <c r="Q13" s="29">
        <f t="shared" si="8"/>
        <v>89</v>
      </c>
      <c r="R13" s="29"/>
      <c r="S13" s="35">
        <v>1.67272727272727</v>
      </c>
      <c r="T13" s="28">
        <v>400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2.824074074074074E-2</v>
      </c>
      <c r="AD13" s="39">
        <f t="shared" si="12"/>
        <v>-0.35075000000000001</v>
      </c>
      <c r="AE13" s="39">
        <v>-4.9000000000000004</v>
      </c>
      <c r="AF13" s="39">
        <v>-3.3620000000000001</v>
      </c>
      <c r="AG13" s="39">
        <v>0</v>
      </c>
    </row>
    <row r="14" spans="1:33" ht="15.75" customHeight="1" x14ac:dyDescent="0.2">
      <c r="A14" s="28" t="s">
        <v>53</v>
      </c>
      <c r="B14" s="28" t="s">
        <v>172</v>
      </c>
      <c r="C14" s="15">
        <f t="shared" si="4"/>
        <v>10.280000000000001</v>
      </c>
      <c r="D14" s="29">
        <v>5</v>
      </c>
      <c r="E14" s="29">
        <v>0</v>
      </c>
      <c r="F14" s="32">
        <v>51.400000000000006</v>
      </c>
      <c r="G14" s="30">
        <v>0</v>
      </c>
      <c r="H14" s="31">
        <f t="shared" si="1"/>
        <v>0</v>
      </c>
      <c r="I14" s="31">
        <f t="shared" si="2"/>
        <v>4.2512429744920067E-2</v>
      </c>
      <c r="J14" s="32">
        <f t="shared" si="5"/>
        <v>2.1851388888888916</v>
      </c>
      <c r="K14" s="32">
        <f t="shared" si="3"/>
        <v>0.43702777777777835</v>
      </c>
      <c r="L14" s="29">
        <v>17</v>
      </c>
      <c r="M14" s="33">
        <f t="shared" si="6"/>
        <v>0.29411764705882354</v>
      </c>
      <c r="N14" s="29">
        <v>111</v>
      </c>
      <c r="O14" s="34">
        <f t="shared" ref="O14:P14" si="22">D14/7</f>
        <v>0.7142857142857143</v>
      </c>
      <c r="P14" s="34">
        <f t="shared" si="22"/>
        <v>0</v>
      </c>
      <c r="Q14" s="29">
        <f t="shared" si="8"/>
        <v>155</v>
      </c>
      <c r="R14" s="29"/>
      <c r="S14" s="35">
        <v>1.2929292929292899</v>
      </c>
      <c r="T14" s="28">
        <v>400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2.824074074074074E-2</v>
      </c>
      <c r="AD14" s="39">
        <f t="shared" si="12"/>
        <v>-0.1948611111111111</v>
      </c>
      <c r="AE14" s="39">
        <v>-4.9000000000000004</v>
      </c>
      <c r="AF14" s="39">
        <v>-3.3620000000000001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9.6576000000000004</v>
      </c>
      <c r="D15" s="29">
        <v>25</v>
      </c>
      <c r="E15" s="29">
        <v>0</v>
      </c>
      <c r="F15" s="32">
        <v>241.44</v>
      </c>
      <c r="G15" s="30">
        <v>0</v>
      </c>
      <c r="H15" s="31">
        <f t="shared" si="1"/>
        <v>0</v>
      </c>
      <c r="I15" s="31">
        <f t="shared" si="2"/>
        <v>-1.2438102864296612E-3</v>
      </c>
      <c r="J15" s="32">
        <f t="shared" si="5"/>
        <v>-0.30030555555557736</v>
      </c>
      <c r="K15" s="32">
        <f t="shared" si="3"/>
        <v>-1.2012222222223095E-2</v>
      </c>
      <c r="L15" s="29">
        <v>13</v>
      </c>
      <c r="M15" s="33">
        <f t="shared" si="6"/>
        <v>1.9230769230769231</v>
      </c>
      <c r="N15" s="29">
        <v>85</v>
      </c>
      <c r="O15" s="34">
        <f t="shared" ref="O15:P15" si="23">D15/7</f>
        <v>3.5714285714285716</v>
      </c>
      <c r="P15" s="34">
        <f t="shared" si="23"/>
        <v>0</v>
      </c>
      <c r="Q15" s="29">
        <f t="shared" si="8"/>
        <v>23</v>
      </c>
      <c r="R15" s="29"/>
      <c r="S15" s="35">
        <v>1.6551724137931001</v>
      </c>
      <c r="T15" s="28">
        <v>400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2.824074074074074E-2</v>
      </c>
      <c r="AD15" s="39">
        <f t="shared" si="12"/>
        <v>-0.97430555555555554</v>
      </c>
      <c r="AE15" s="39">
        <v>-4.9000000000000004</v>
      </c>
      <c r="AF15" s="39">
        <v>-3.282</v>
      </c>
      <c r="AG15" s="39">
        <v>0</v>
      </c>
    </row>
    <row r="16" spans="1:33" ht="15.75" customHeight="1" x14ac:dyDescent="0.2">
      <c r="A16" s="28" t="s">
        <v>56</v>
      </c>
      <c r="B16" s="28" t="s">
        <v>113</v>
      </c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113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>
        <v>1.4139534883720899</v>
      </c>
      <c r="T16" s="28">
        <v>400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2.824074074074074E-2</v>
      </c>
      <c r="AD16" s="39">
        <f t="shared" si="12"/>
        <v>0</v>
      </c>
      <c r="AE16" s="39">
        <v>-4.9000000000000004</v>
      </c>
      <c r="AF16" s="39">
        <v>-3.282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10.039999999999999</v>
      </c>
      <c r="D17" s="29">
        <v>8</v>
      </c>
      <c r="E17" s="29">
        <v>0</v>
      </c>
      <c r="F17" s="32">
        <v>80.319999999999993</v>
      </c>
      <c r="G17" s="30">
        <v>-1.21</v>
      </c>
      <c r="H17" s="31">
        <f t="shared" si="1"/>
        <v>1.5064741035856574E-2</v>
      </c>
      <c r="I17" s="31">
        <f t="shared" si="2"/>
        <v>1.611332447985828E-2</v>
      </c>
      <c r="J17" s="32">
        <f t="shared" si="5"/>
        <v>1.2942222222222168</v>
      </c>
      <c r="K17" s="32">
        <f t="shared" si="3"/>
        <v>0.1617777777777771</v>
      </c>
      <c r="L17" s="29">
        <v>21</v>
      </c>
      <c r="M17" s="33">
        <f t="shared" si="6"/>
        <v>0.38095238095238093</v>
      </c>
      <c r="N17" s="29">
        <v>104</v>
      </c>
      <c r="O17" s="34">
        <f t="shared" ref="O17:P17" si="25">D17/7</f>
        <v>1.1428571428571428</v>
      </c>
      <c r="P17" s="34">
        <f t="shared" si="25"/>
        <v>0</v>
      </c>
      <c r="Q17" s="29">
        <f t="shared" si="8"/>
        <v>91</v>
      </c>
      <c r="R17" s="29"/>
      <c r="S17" s="35">
        <v>1.06122448979591</v>
      </c>
      <c r="T17" s="28">
        <v>400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1.21</v>
      </c>
      <c r="Z17" s="28">
        <v>1</v>
      </c>
      <c r="AA17" s="28" t="s">
        <v>34</v>
      </c>
      <c r="AB17" s="40">
        <f t="shared" si="11"/>
        <v>-0.69</v>
      </c>
      <c r="AC17" s="41">
        <v>2.824074074074074E-2</v>
      </c>
      <c r="AD17" s="39">
        <f t="shared" si="12"/>
        <v>-0.31177777777777776</v>
      </c>
      <c r="AE17" s="39">
        <v>-4.9000000000000004</v>
      </c>
      <c r="AF17" s="39">
        <v>-3.282</v>
      </c>
      <c r="AG17" s="39">
        <v>0</v>
      </c>
    </row>
    <row r="18" spans="1:33" ht="15.75" customHeight="1" x14ac:dyDescent="0.2">
      <c r="A18" s="28" t="s">
        <v>59</v>
      </c>
      <c r="B18" s="28" t="s">
        <v>179</v>
      </c>
      <c r="C18" s="15">
        <f t="shared" si="4"/>
        <v>9.9499999999999993</v>
      </c>
      <c r="D18" s="29">
        <v>4</v>
      </c>
      <c r="E18" s="29">
        <v>0</v>
      </c>
      <c r="F18" s="32">
        <v>39.799999999999997</v>
      </c>
      <c r="G18" s="30">
        <v>-5.9</v>
      </c>
      <c r="H18" s="31">
        <f t="shared" si="1"/>
        <v>0.14824120603015079</v>
      </c>
      <c r="I18" s="31">
        <f t="shared" si="2"/>
        <v>-0.1244695700725852</v>
      </c>
      <c r="J18" s="32">
        <f t="shared" si="5"/>
        <v>-4.9538888888888906</v>
      </c>
      <c r="K18" s="32">
        <f t="shared" si="3"/>
        <v>-1.2384722222222226</v>
      </c>
      <c r="L18" s="29">
        <v>16</v>
      </c>
      <c r="M18" s="33">
        <f t="shared" si="6"/>
        <v>0.25</v>
      </c>
      <c r="N18" s="29">
        <v>127</v>
      </c>
      <c r="O18" s="34">
        <f t="shared" ref="O18:P18" si="26">D18/7</f>
        <v>0.5714285714285714</v>
      </c>
      <c r="P18" s="34">
        <f t="shared" si="26"/>
        <v>0</v>
      </c>
      <c r="Q18" s="29">
        <f t="shared" si="8"/>
        <v>222</v>
      </c>
      <c r="R18" s="29"/>
      <c r="S18" s="35">
        <v>1.10749185667752</v>
      </c>
      <c r="T18" s="28">
        <v>400</v>
      </c>
      <c r="U18" s="36">
        <v>0</v>
      </c>
      <c r="V18" s="37" t="s">
        <v>33</v>
      </c>
      <c r="W18" s="28">
        <v>1</v>
      </c>
      <c r="X18" s="38">
        <f t="shared" si="9"/>
        <v>0.25</v>
      </c>
      <c r="Y18" s="39">
        <f t="shared" si="10"/>
        <v>1.1800000000000002</v>
      </c>
      <c r="Z18" s="28">
        <v>4</v>
      </c>
      <c r="AA18" s="28" t="s">
        <v>34</v>
      </c>
      <c r="AB18" s="40">
        <f t="shared" si="11"/>
        <v>-0.69</v>
      </c>
      <c r="AC18" s="41">
        <v>2.824074074074074E-2</v>
      </c>
      <c r="AD18" s="39">
        <f t="shared" si="12"/>
        <v>-0.15588888888888888</v>
      </c>
      <c r="AE18" s="39">
        <v>-4.9000000000000004</v>
      </c>
      <c r="AF18" s="39">
        <v>-3.282</v>
      </c>
      <c r="AG18" s="39">
        <v>0</v>
      </c>
    </row>
    <row r="19" spans="1:33" ht="15.75" customHeight="1" x14ac:dyDescent="0.2">
      <c r="A19" s="28" t="s">
        <v>60</v>
      </c>
      <c r="B19" s="28" t="s">
        <v>180</v>
      </c>
      <c r="C19" s="15">
        <f t="shared" si="4"/>
        <v>10.040000000000001</v>
      </c>
      <c r="D19" s="29">
        <v>15</v>
      </c>
      <c r="E19" s="29">
        <v>0</v>
      </c>
      <c r="F19" s="32">
        <v>150.60000000000002</v>
      </c>
      <c r="G19" s="30">
        <v>-25.52</v>
      </c>
      <c r="H19" s="31">
        <f t="shared" si="1"/>
        <v>0.16945551128818059</v>
      </c>
      <c r="I19" s="31">
        <f t="shared" si="2"/>
        <v>-0.15406429836210697</v>
      </c>
      <c r="J19" s="32">
        <f t="shared" si="5"/>
        <v>-23.202083333333313</v>
      </c>
      <c r="K19" s="32">
        <f t="shared" si="3"/>
        <v>-1.5468055555555542</v>
      </c>
      <c r="L19" s="29">
        <v>27</v>
      </c>
      <c r="M19" s="33">
        <f t="shared" si="6"/>
        <v>0.55555555555555558</v>
      </c>
      <c r="N19" s="29">
        <v>114</v>
      </c>
      <c r="O19" s="34">
        <f t="shared" ref="O19:P19" si="27">D19/7</f>
        <v>2.1428571428571428</v>
      </c>
      <c r="P19" s="34">
        <f t="shared" si="27"/>
        <v>0</v>
      </c>
      <c r="Q19" s="29">
        <f t="shared" si="8"/>
        <v>53</v>
      </c>
      <c r="R19" s="29"/>
      <c r="S19" s="35">
        <v>1.2888888888888801</v>
      </c>
      <c r="T19" s="28">
        <v>400</v>
      </c>
      <c r="U19" s="36" t="s">
        <v>33</v>
      </c>
      <c r="V19" s="37" t="s">
        <v>33</v>
      </c>
      <c r="W19" s="28">
        <v>8</v>
      </c>
      <c r="X19" s="38">
        <f t="shared" si="9"/>
        <v>0.53333333333333333</v>
      </c>
      <c r="Y19" s="39">
        <f t="shared" si="10"/>
        <v>1.8228571428571427</v>
      </c>
      <c r="Z19" s="28">
        <v>6</v>
      </c>
      <c r="AA19" s="28" t="s">
        <v>34</v>
      </c>
      <c r="AB19" s="40">
        <f t="shared" si="11"/>
        <v>-0.69</v>
      </c>
      <c r="AC19" s="41">
        <v>2.824074074074074E-2</v>
      </c>
      <c r="AD19" s="39">
        <f t="shared" si="12"/>
        <v>-0.58458333333333334</v>
      </c>
      <c r="AE19" s="39">
        <v>-4.9000000000000004</v>
      </c>
      <c r="AF19" s="39">
        <v>-3.4405000000000001</v>
      </c>
      <c r="AG19" s="39">
        <v>0</v>
      </c>
    </row>
    <row r="20" spans="1:33" ht="15.75" customHeight="1" x14ac:dyDescent="0.2">
      <c r="A20" s="28" t="s">
        <v>62</v>
      </c>
      <c r="B20" s="28" t="s">
        <v>117</v>
      </c>
      <c r="C20" s="15">
        <f t="shared" si="4"/>
        <v>10.635454545454547</v>
      </c>
      <c r="D20" s="29">
        <v>11</v>
      </c>
      <c r="E20" s="29">
        <v>0</v>
      </c>
      <c r="F20" s="32">
        <v>116.99000000000001</v>
      </c>
      <c r="G20" s="30">
        <v>-35.599999999999994</v>
      </c>
      <c r="H20" s="31">
        <f t="shared" si="1"/>
        <v>0.30429951277886991</v>
      </c>
      <c r="I20" s="31">
        <f t="shared" si="2"/>
        <v>-0.24218048076283819</v>
      </c>
      <c r="J20" s="32">
        <f t="shared" si="5"/>
        <v>-28.332694444444442</v>
      </c>
      <c r="K20" s="32">
        <f t="shared" si="3"/>
        <v>-2.5756994949494949</v>
      </c>
      <c r="L20" s="29">
        <v>31</v>
      </c>
      <c r="M20" s="33">
        <f t="shared" si="6"/>
        <v>0.35483870967741937</v>
      </c>
      <c r="N20" s="29">
        <v>102</v>
      </c>
      <c r="O20" s="34">
        <f t="shared" ref="O20:P20" si="28">D20/7</f>
        <v>1.5714285714285714</v>
      </c>
      <c r="P20" s="34">
        <f t="shared" si="28"/>
        <v>0</v>
      </c>
      <c r="Q20" s="29">
        <f t="shared" si="8"/>
        <v>64</v>
      </c>
      <c r="R20" s="29"/>
      <c r="S20" s="35">
        <v>1.52238805970149</v>
      </c>
      <c r="T20" s="28">
        <v>400</v>
      </c>
      <c r="U20" s="36" t="s">
        <v>33</v>
      </c>
      <c r="V20" s="37" t="s">
        <v>33</v>
      </c>
      <c r="W20" s="28">
        <v>5</v>
      </c>
      <c r="X20" s="38">
        <f t="shared" si="9"/>
        <v>0.45454545454545453</v>
      </c>
      <c r="Y20" s="39">
        <f t="shared" si="10"/>
        <v>1.7799999999999998</v>
      </c>
      <c r="Z20" s="28">
        <v>15</v>
      </c>
      <c r="AA20" s="28" t="s">
        <v>34</v>
      </c>
      <c r="AB20" s="40">
        <f t="shared" si="11"/>
        <v>-0.69</v>
      </c>
      <c r="AC20" s="41">
        <v>2.824074074074074E-2</v>
      </c>
      <c r="AD20" s="39">
        <f t="shared" si="12"/>
        <v>-0.42869444444444443</v>
      </c>
      <c r="AE20" s="39">
        <v>-4.9000000000000004</v>
      </c>
      <c r="AF20" s="39">
        <v>-3.4405000000000001</v>
      </c>
      <c r="AG20" s="39">
        <v>0</v>
      </c>
    </row>
    <row r="21" spans="1:33" ht="15.75" customHeight="1" x14ac:dyDescent="0.2">
      <c r="A21" s="28" t="s">
        <v>63</v>
      </c>
      <c r="B21" s="28" t="s">
        <v>149</v>
      </c>
      <c r="C21" s="15">
        <f t="shared" si="4"/>
        <v>11.04</v>
      </c>
      <c r="D21" s="29">
        <v>11</v>
      </c>
      <c r="E21" s="29">
        <v>1</v>
      </c>
      <c r="F21" s="32">
        <v>121.43999999999998</v>
      </c>
      <c r="G21" s="30">
        <v>-4.17</v>
      </c>
      <c r="H21" s="31">
        <f t="shared" si="1"/>
        <v>3.4337944664031624E-2</v>
      </c>
      <c r="I21" s="31">
        <f t="shared" si="2"/>
        <v>5.6651890279607528E-2</v>
      </c>
      <c r="J21" s="32">
        <f t="shared" si="5"/>
        <v>6.8798055555555369</v>
      </c>
      <c r="K21" s="32">
        <f t="shared" si="3"/>
        <v>0.62543686868686699</v>
      </c>
      <c r="L21" s="29">
        <v>16</v>
      </c>
      <c r="M21" s="33">
        <f t="shared" si="6"/>
        <v>0.6875</v>
      </c>
      <c r="N21" s="29">
        <v>89</v>
      </c>
      <c r="O21" s="34">
        <f t="shared" ref="O21:P21" si="29">D21/7</f>
        <v>1.5714285714285714</v>
      </c>
      <c r="P21" s="34">
        <f t="shared" si="29"/>
        <v>0.14285714285714285</v>
      </c>
      <c r="Q21" s="29">
        <f t="shared" si="8"/>
        <v>51</v>
      </c>
      <c r="R21" s="29"/>
      <c r="S21" s="35">
        <v>1.1770833333333299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2.824074074074074E-2</v>
      </c>
      <c r="AD21" s="39">
        <f t="shared" si="12"/>
        <v>-0.42869444444444443</v>
      </c>
      <c r="AE21" s="39">
        <v>-4.9000000000000004</v>
      </c>
      <c r="AF21" s="39">
        <v>-3.4405000000000001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11.244999999999999</v>
      </c>
      <c r="D22" s="29">
        <v>6</v>
      </c>
      <c r="E22" s="29">
        <v>0</v>
      </c>
      <c r="F22" s="30">
        <v>67.47</v>
      </c>
      <c r="G22" s="30">
        <v>0</v>
      </c>
      <c r="H22" s="31">
        <f t="shared" si="1"/>
        <v>0</v>
      </c>
      <c r="I22" s="31">
        <f t="shared" si="2"/>
        <v>0.10482683661874408</v>
      </c>
      <c r="J22" s="32">
        <f t="shared" si="5"/>
        <v>7.0726666666666631</v>
      </c>
      <c r="K22" s="32">
        <f t="shared" si="3"/>
        <v>1.1787777777777773</v>
      </c>
      <c r="L22" s="29">
        <v>12</v>
      </c>
      <c r="M22" s="33">
        <f t="shared" si="6"/>
        <v>0.5</v>
      </c>
      <c r="N22" s="29">
        <v>86</v>
      </c>
      <c r="O22" s="34">
        <f t="shared" ref="O22:P22" si="30">D22/7</f>
        <v>0.8571428571428571</v>
      </c>
      <c r="P22" s="34">
        <f t="shared" si="30"/>
        <v>0</v>
      </c>
      <c r="Q22" s="29">
        <f t="shared" si="8"/>
        <v>100</v>
      </c>
      <c r="R22" s="29"/>
      <c r="S22" s="35">
        <v>1.1662404092071601</v>
      </c>
      <c r="T22" s="28">
        <v>400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2.824074074074074E-2</v>
      </c>
      <c r="AD22" s="39">
        <f t="shared" si="12"/>
        <v>-0.23383333333333334</v>
      </c>
      <c r="AE22" s="39">
        <v>-4.9000000000000004</v>
      </c>
      <c r="AF22" s="39">
        <v>-3.4405000000000001</v>
      </c>
      <c r="AG22" s="39">
        <v>0</v>
      </c>
    </row>
    <row r="23" spans="1:33" ht="15.75" customHeight="1" x14ac:dyDescent="0.2">
      <c r="A23" s="28" t="s">
        <v>65</v>
      </c>
      <c r="B23" s="28" t="s">
        <v>181</v>
      </c>
      <c r="C23" s="15">
        <f t="shared" si="4"/>
        <v>11.5</v>
      </c>
      <c r="D23" s="29">
        <v>3</v>
      </c>
      <c r="E23" s="29">
        <v>0</v>
      </c>
      <c r="F23" s="32">
        <v>34.5</v>
      </c>
      <c r="G23" s="30">
        <v>0</v>
      </c>
      <c r="H23" s="31">
        <f t="shared" si="1"/>
        <v>0</v>
      </c>
      <c r="I23" s="31">
        <f t="shared" si="2"/>
        <v>0.12135024154589366</v>
      </c>
      <c r="J23" s="32">
        <f t="shared" si="5"/>
        <v>4.1865833333333313</v>
      </c>
      <c r="K23" s="32">
        <f t="shared" si="3"/>
        <v>1.395527777777777</v>
      </c>
      <c r="L23" s="29">
        <v>13</v>
      </c>
      <c r="M23" s="33">
        <f t="shared" si="6"/>
        <v>0.23076923076923078</v>
      </c>
      <c r="N23" s="29">
        <v>80</v>
      </c>
      <c r="O23" s="34">
        <f t="shared" ref="O23:P23" si="31">D23/7</f>
        <v>0.42857142857142855</v>
      </c>
      <c r="P23" s="34">
        <f t="shared" si="31"/>
        <v>0</v>
      </c>
      <c r="Q23" s="29">
        <f t="shared" si="8"/>
        <v>186</v>
      </c>
      <c r="R23" s="29"/>
      <c r="S23" s="35">
        <v>1.15817694369973</v>
      </c>
      <c r="T23" s="28">
        <v>400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2.824074074074074E-2</v>
      </c>
      <c r="AD23" s="39">
        <f t="shared" si="12"/>
        <v>-0.11691666666666667</v>
      </c>
      <c r="AE23" s="39">
        <v>-4.9000000000000004</v>
      </c>
      <c r="AF23" s="39">
        <v>-3.4405000000000001</v>
      </c>
      <c r="AG23" s="39">
        <v>0</v>
      </c>
    </row>
    <row r="24" spans="1:33" ht="15.75" customHeight="1" x14ac:dyDescent="0.2">
      <c r="A24" s="28" t="s">
        <v>66</v>
      </c>
      <c r="B24" s="28" t="s">
        <v>182</v>
      </c>
      <c r="C24" s="15">
        <f t="shared" si="4"/>
        <v>10.196250000000001</v>
      </c>
      <c r="D24" s="29">
        <v>8</v>
      </c>
      <c r="E24" s="29">
        <v>0</v>
      </c>
      <c r="F24" s="32">
        <v>81.570000000000007</v>
      </c>
      <c r="G24" s="32">
        <v>0</v>
      </c>
      <c r="H24" s="31">
        <f t="shared" si="1"/>
        <v>0</v>
      </c>
      <c r="I24" s="31">
        <f t="shared" si="2"/>
        <v>2.8180976121395411E-2</v>
      </c>
      <c r="J24" s="32">
        <f t="shared" si="5"/>
        <v>2.2987222222222239</v>
      </c>
      <c r="K24" s="32">
        <f t="shared" si="3"/>
        <v>0.28734027777777799</v>
      </c>
      <c r="L24" s="29">
        <v>17</v>
      </c>
      <c r="M24" s="33">
        <f t="shared" si="6"/>
        <v>0.47058823529411764</v>
      </c>
      <c r="N24" s="29">
        <v>71</v>
      </c>
      <c r="O24" s="34">
        <f t="shared" ref="O24:P24" si="32">D24/7</f>
        <v>1.1428571428571428</v>
      </c>
      <c r="P24" s="34">
        <f t="shared" si="32"/>
        <v>0</v>
      </c>
      <c r="Q24" s="29">
        <f t="shared" si="8"/>
        <v>62</v>
      </c>
      <c r="R24" s="29"/>
      <c r="S24" s="35">
        <v>1.42056074766355</v>
      </c>
      <c r="T24" s="28">
        <v>400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2.824074074074074E-2</v>
      </c>
      <c r="AD24" s="39">
        <f t="shared" si="12"/>
        <v>-0.31177777777777776</v>
      </c>
      <c r="AE24" s="39">
        <v>-4.9000000000000004</v>
      </c>
      <c r="AF24" s="39">
        <v>-3.4405000000000001</v>
      </c>
      <c r="AG24" s="39">
        <v>0</v>
      </c>
    </row>
    <row r="25" spans="1:33" ht="15.75" customHeight="1" x14ac:dyDescent="0.2">
      <c r="A25" s="28" t="s">
        <v>67</v>
      </c>
      <c r="B25" s="14" t="s">
        <v>183</v>
      </c>
      <c r="C25" s="15">
        <f t="shared" si="4"/>
        <v>9.9499999999999993</v>
      </c>
      <c r="D25" s="29">
        <v>4</v>
      </c>
      <c r="E25" s="29">
        <v>0</v>
      </c>
      <c r="F25" s="32">
        <v>39.799999999999997</v>
      </c>
      <c r="G25" s="32">
        <v>0</v>
      </c>
      <c r="H25" s="31">
        <f t="shared" si="1"/>
        <v>0</v>
      </c>
      <c r="I25" s="31">
        <f t="shared" si="2"/>
        <v>7.892238972640955E-3</v>
      </c>
      <c r="J25" s="32">
        <f t="shared" si="5"/>
        <v>0.31411111111111001</v>
      </c>
      <c r="K25" s="32">
        <f t="shared" si="3"/>
        <v>7.8527777777777502E-2</v>
      </c>
      <c r="L25" s="29">
        <v>10</v>
      </c>
      <c r="M25" s="33">
        <f t="shared" si="6"/>
        <v>0.4</v>
      </c>
      <c r="N25" s="29">
        <v>67</v>
      </c>
      <c r="O25" s="34">
        <f t="shared" ref="O25:P25" si="33">D25/7</f>
        <v>0.5714285714285714</v>
      </c>
      <c r="P25" s="34">
        <f t="shared" si="33"/>
        <v>0</v>
      </c>
      <c r="Q25" s="29">
        <f t="shared" si="8"/>
        <v>117</v>
      </c>
      <c r="R25" s="29"/>
      <c r="S25" s="35">
        <v>1.396825396825397</v>
      </c>
      <c r="T25" s="28">
        <v>400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2.824074074074074E-2</v>
      </c>
      <c r="AD25" s="39">
        <f t="shared" si="12"/>
        <v>-0.15588888888888888</v>
      </c>
      <c r="AE25" s="39">
        <v>-4.9000000000000004</v>
      </c>
      <c r="AF25" s="39">
        <v>-3.44</v>
      </c>
      <c r="AG25" s="39">
        <v>0</v>
      </c>
    </row>
    <row r="26" spans="1:33" ht="15.75" customHeight="1" x14ac:dyDescent="0.2">
      <c r="A26" s="14" t="s">
        <v>68</v>
      </c>
      <c r="B26" s="14" t="s">
        <v>184</v>
      </c>
      <c r="C26" s="15">
        <f t="shared" si="4"/>
        <v>9.9500000000000011</v>
      </c>
      <c r="D26" s="16">
        <v>3</v>
      </c>
      <c r="E26" s="16">
        <v>0</v>
      </c>
      <c r="F26" s="17">
        <v>29.85</v>
      </c>
      <c r="G26" s="17">
        <v>-1.53</v>
      </c>
      <c r="H26" s="31">
        <f t="shared" si="1"/>
        <v>5.1256281407035177E-2</v>
      </c>
      <c r="I26" s="31">
        <f t="shared" si="2"/>
        <v>-4.9002233389168072E-2</v>
      </c>
      <c r="J26" s="32">
        <f t="shared" si="5"/>
        <v>-1.4627166666666671</v>
      </c>
      <c r="K26" s="32">
        <f t="shared" si="3"/>
        <v>-0.48757222222222235</v>
      </c>
      <c r="L26" s="16">
        <v>14</v>
      </c>
      <c r="M26" s="33">
        <f t="shared" si="6"/>
        <v>0.21428571428571427</v>
      </c>
      <c r="N26" s="16">
        <v>64</v>
      </c>
      <c r="O26" s="34">
        <f t="shared" ref="O26:P26" si="34">D26/7</f>
        <v>0.42857142857142855</v>
      </c>
      <c r="P26" s="34">
        <f t="shared" si="34"/>
        <v>0</v>
      </c>
      <c r="Q26" s="29">
        <f t="shared" si="8"/>
        <v>149</v>
      </c>
      <c r="R26" s="29"/>
      <c r="S26" s="21">
        <v>1.033248081841432</v>
      </c>
      <c r="T26" s="28">
        <v>400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2.824074074074074E-2</v>
      </c>
      <c r="AD26" s="39">
        <f t="shared" si="12"/>
        <v>-0.11691666666666667</v>
      </c>
      <c r="AE26" s="25">
        <v>-4.95</v>
      </c>
      <c r="AF26" s="25">
        <v>-3.4460999999999999</v>
      </c>
      <c r="AG26" s="25">
        <v>0</v>
      </c>
    </row>
    <row r="27" spans="1:33" ht="15.75" customHeight="1" x14ac:dyDescent="0.2">
      <c r="A27" s="14" t="s">
        <v>69</v>
      </c>
      <c r="B27" s="14" t="s">
        <v>98</v>
      </c>
      <c r="C27" s="15">
        <f t="shared" si="4"/>
        <v>9.9500000000000011</v>
      </c>
      <c r="D27" s="16">
        <v>12</v>
      </c>
      <c r="E27" s="16">
        <v>2</v>
      </c>
      <c r="F27" s="17">
        <v>119.4</v>
      </c>
      <c r="G27" s="17">
        <v>-19.02</v>
      </c>
      <c r="H27" s="31">
        <f t="shared" si="1"/>
        <v>0.15929648241206029</v>
      </c>
      <c r="I27" s="31">
        <f t="shared" si="2"/>
        <v>-0.25754494695700719</v>
      </c>
      <c r="J27" s="32">
        <f t="shared" si="5"/>
        <v>-30.75086666666666</v>
      </c>
      <c r="K27" s="32">
        <f t="shared" si="3"/>
        <v>-2.5625722222222218</v>
      </c>
      <c r="L27" s="16">
        <v>21</v>
      </c>
      <c r="M27" s="33">
        <f t="shared" si="6"/>
        <v>0.5714285714285714</v>
      </c>
      <c r="N27" s="16">
        <v>48</v>
      </c>
      <c r="O27" s="34">
        <f t="shared" ref="O27:P27" si="35">D27/7</f>
        <v>1.7142857142857142</v>
      </c>
      <c r="P27" s="34">
        <f t="shared" si="35"/>
        <v>0.2857142857142857</v>
      </c>
      <c r="Q27" s="29">
        <f t="shared" si="8"/>
        <v>24</v>
      </c>
      <c r="R27" s="29"/>
      <c r="S27" s="21">
        <v>1.0871794871794871</v>
      </c>
      <c r="T27" s="28">
        <v>400</v>
      </c>
      <c r="U27" s="36" t="s">
        <v>33</v>
      </c>
      <c r="V27" s="37" t="s">
        <v>33</v>
      </c>
      <c r="W27" s="14">
        <v>3</v>
      </c>
      <c r="X27" s="38">
        <f t="shared" si="9"/>
        <v>0.25</v>
      </c>
      <c r="Y27" s="39">
        <f t="shared" si="10"/>
        <v>3.8039999999999998</v>
      </c>
      <c r="Z27" s="14">
        <v>2</v>
      </c>
      <c r="AA27" s="28" t="s">
        <v>34</v>
      </c>
      <c r="AB27" s="40">
        <f t="shared" si="11"/>
        <v>-0.69</v>
      </c>
      <c r="AC27" s="41">
        <v>2.824074074074074E-2</v>
      </c>
      <c r="AD27" s="39">
        <f t="shared" si="12"/>
        <v>-0.46766666666666667</v>
      </c>
      <c r="AE27" s="25">
        <v>-4.95</v>
      </c>
      <c r="AF27" s="25">
        <v>-3.4460999999999999</v>
      </c>
      <c r="AG27" s="25">
        <v>-12</v>
      </c>
    </row>
    <row r="28" spans="1:33" ht="15.75" customHeight="1" x14ac:dyDescent="0.2">
      <c r="A28" s="14" t="s">
        <v>70</v>
      </c>
      <c r="B28" s="14" t="s">
        <v>98</v>
      </c>
      <c r="C28" s="15">
        <f t="shared" si="4"/>
        <v>9.9500000000000011</v>
      </c>
      <c r="D28" s="16">
        <v>11</v>
      </c>
      <c r="E28" s="16">
        <v>1</v>
      </c>
      <c r="F28" s="17">
        <v>109.45</v>
      </c>
      <c r="G28" s="17">
        <v>-17.07</v>
      </c>
      <c r="H28" s="31">
        <f t="shared" si="1"/>
        <v>0.15596162631338512</v>
      </c>
      <c r="I28" s="31">
        <f t="shared" si="2"/>
        <v>-0.15370757829551798</v>
      </c>
      <c r="J28" s="32">
        <f t="shared" si="5"/>
        <v>-16.823294444444443</v>
      </c>
      <c r="K28" s="32">
        <f t="shared" si="3"/>
        <v>-1.5293904040404038</v>
      </c>
      <c r="L28" s="16">
        <v>28</v>
      </c>
      <c r="M28" s="33">
        <f t="shared" si="6"/>
        <v>0.39285714285714285</v>
      </c>
      <c r="N28" s="16">
        <v>35</v>
      </c>
      <c r="O28" s="34">
        <f t="shared" ref="O28:P28" si="36">D28/7</f>
        <v>1.5714285714285714</v>
      </c>
      <c r="P28" s="34">
        <f t="shared" si="36"/>
        <v>0.14285714285714285</v>
      </c>
      <c r="Q28" s="29">
        <f t="shared" si="8"/>
        <v>20</v>
      </c>
      <c r="R28" s="29"/>
      <c r="S28" s="21">
        <v>1.198847262247839</v>
      </c>
      <c r="T28" s="28">
        <v>400</v>
      </c>
      <c r="U28" s="36" t="s">
        <v>33</v>
      </c>
      <c r="V28" s="37" t="s">
        <v>33</v>
      </c>
      <c r="W28" s="14">
        <v>1</v>
      </c>
      <c r="X28" s="38">
        <f t="shared" si="9"/>
        <v>9.0909090909090912E-2</v>
      </c>
      <c r="Y28" s="39">
        <f t="shared" si="10"/>
        <v>2.4385714285714286</v>
      </c>
      <c r="Z28" s="14">
        <v>6</v>
      </c>
      <c r="AA28" s="28" t="s">
        <v>34</v>
      </c>
      <c r="AB28" s="40">
        <f t="shared" si="11"/>
        <v>-0.69</v>
      </c>
      <c r="AC28" s="41">
        <v>2.824074074074074E-2</v>
      </c>
      <c r="AD28" s="39">
        <f t="shared" si="12"/>
        <v>-0.42869444444444443</v>
      </c>
      <c r="AE28" s="25">
        <v>-4.95</v>
      </c>
      <c r="AF28" s="25">
        <v>-3.4460999999999999</v>
      </c>
      <c r="AG28" s="25">
        <v>0</v>
      </c>
    </row>
    <row r="29" spans="1:33" ht="15.75" customHeight="1" x14ac:dyDescent="0.2">
      <c r="A29" s="14" t="s">
        <v>71</v>
      </c>
      <c r="B29" s="14" t="s">
        <v>185</v>
      </c>
      <c r="C29" s="15">
        <f t="shared" si="4"/>
        <v>9.9753846153846162</v>
      </c>
      <c r="D29" s="16">
        <v>13</v>
      </c>
      <c r="E29" s="16">
        <v>0</v>
      </c>
      <c r="F29" s="17">
        <v>129.68</v>
      </c>
      <c r="G29" s="17">
        <v>-38.270000000000003</v>
      </c>
      <c r="H29" s="31">
        <f t="shared" si="1"/>
        <v>0.29511104256631709</v>
      </c>
      <c r="I29" s="31">
        <f t="shared" si="2"/>
        <v>-0.27891069470148744</v>
      </c>
      <c r="J29" s="32">
        <f t="shared" si="5"/>
        <v>-36.169138888888895</v>
      </c>
      <c r="K29" s="32">
        <f t="shared" si="3"/>
        <v>-2.7822414529914536</v>
      </c>
      <c r="L29" s="16">
        <v>36</v>
      </c>
      <c r="M29" s="33">
        <f t="shared" si="6"/>
        <v>0.3611111111111111</v>
      </c>
      <c r="N29" s="16">
        <v>26</v>
      </c>
      <c r="O29" s="34">
        <f t="shared" ref="O29:P29" si="37">D29/7</f>
        <v>1.8571428571428572</v>
      </c>
      <c r="P29" s="34">
        <f t="shared" si="37"/>
        <v>0</v>
      </c>
      <c r="Q29" s="29">
        <f t="shared" si="8"/>
        <v>14</v>
      </c>
      <c r="R29" s="29"/>
      <c r="S29" s="21">
        <v>1.288753799392097</v>
      </c>
      <c r="T29" s="28">
        <v>400</v>
      </c>
      <c r="U29" s="36" t="s">
        <v>33</v>
      </c>
      <c r="V29" s="37" t="s">
        <v>33</v>
      </c>
      <c r="W29" s="14">
        <v>7</v>
      </c>
      <c r="X29" s="38">
        <f t="shared" si="9"/>
        <v>0.53846153846153844</v>
      </c>
      <c r="Y29" s="39">
        <f t="shared" si="10"/>
        <v>3.1891666666666669</v>
      </c>
      <c r="Z29" s="14">
        <v>5</v>
      </c>
      <c r="AA29" s="28" t="s">
        <v>34</v>
      </c>
      <c r="AB29" s="40">
        <f t="shared" si="11"/>
        <v>-0.69</v>
      </c>
      <c r="AC29" s="41">
        <v>2.824074074074074E-2</v>
      </c>
      <c r="AD29" s="39">
        <f t="shared" si="12"/>
        <v>-0.50663888888888886</v>
      </c>
      <c r="AE29" s="25">
        <v>-4.95</v>
      </c>
      <c r="AF29" s="25">
        <v>-3.3285</v>
      </c>
      <c r="AG29" s="25">
        <v>0</v>
      </c>
    </row>
    <row r="30" spans="1:33" ht="15.75" customHeight="1" x14ac:dyDescent="0.2">
      <c r="A30" s="14" t="s">
        <v>72</v>
      </c>
      <c r="B30" s="14" t="s">
        <v>186</v>
      </c>
      <c r="C30" s="15">
        <f t="shared" si="4"/>
        <v>9.9670000000000023</v>
      </c>
      <c r="D30" s="16">
        <v>10</v>
      </c>
      <c r="E30" s="16">
        <v>0</v>
      </c>
      <c r="F30" s="17">
        <v>99.670000000000016</v>
      </c>
      <c r="G30" s="17">
        <v>-21.68</v>
      </c>
      <c r="H30" s="31">
        <f t="shared" si="1"/>
        <v>0.21751780876893745</v>
      </c>
      <c r="I30" s="31">
        <f t="shared" si="2"/>
        <v>-0.3023499771468065</v>
      </c>
      <c r="J30" s="32">
        <f t="shared" si="5"/>
        <v>-30.135222222222207</v>
      </c>
      <c r="K30" s="32">
        <f t="shared" si="3"/>
        <v>-3.0135222222222207</v>
      </c>
      <c r="L30" s="16">
        <v>22</v>
      </c>
      <c r="M30" s="33">
        <f t="shared" si="6"/>
        <v>0.45454545454545453</v>
      </c>
      <c r="N30" s="16">
        <v>12</v>
      </c>
      <c r="O30" s="34">
        <f t="shared" ref="O30:P30" si="38">D30/7</f>
        <v>1.4285714285714286</v>
      </c>
      <c r="P30" s="34">
        <f t="shared" si="38"/>
        <v>0</v>
      </c>
      <c r="Q30" s="29">
        <f t="shared" si="8"/>
        <v>8</v>
      </c>
      <c r="R30" s="29"/>
      <c r="S30" s="21">
        <v>1.530201342281879</v>
      </c>
      <c r="T30" s="28">
        <v>400</v>
      </c>
      <c r="U30" s="36" t="s">
        <v>33</v>
      </c>
      <c r="V30" s="37" t="s">
        <v>33</v>
      </c>
      <c r="W30" s="14">
        <v>7</v>
      </c>
      <c r="X30" s="38">
        <f t="shared" si="9"/>
        <v>0.7</v>
      </c>
      <c r="Y30" s="39">
        <f t="shared" si="10"/>
        <v>1.5485714285714285</v>
      </c>
      <c r="Z30" s="14">
        <v>7</v>
      </c>
      <c r="AA30" s="28" t="s">
        <v>34</v>
      </c>
      <c r="AB30" s="40">
        <f t="shared" si="11"/>
        <v>-0.69</v>
      </c>
      <c r="AC30" s="41">
        <v>2.824074074074074E-2</v>
      </c>
      <c r="AD30" s="39">
        <f t="shared" si="12"/>
        <v>-0.38972222222222219</v>
      </c>
      <c r="AE30" s="25">
        <v>-4.95</v>
      </c>
      <c r="AF30" s="25">
        <v>-3.3285</v>
      </c>
      <c r="AG30" s="25">
        <v>-10</v>
      </c>
    </row>
    <row r="31" spans="1:33" ht="15.75" customHeight="1" x14ac:dyDescent="0.2">
      <c r="A31" s="14" t="s">
        <v>73</v>
      </c>
      <c r="B31" s="50" t="s">
        <v>98</v>
      </c>
      <c r="C31" s="15">
        <f t="shared" si="4"/>
        <v>10.94</v>
      </c>
      <c r="D31" s="16">
        <v>3</v>
      </c>
      <c r="E31" s="16">
        <v>0</v>
      </c>
      <c r="F31" s="17">
        <v>32.82</v>
      </c>
      <c r="G31" s="42">
        <v>-2.7300000000000004</v>
      </c>
      <c r="H31" s="31">
        <f t="shared" si="1"/>
        <v>8.3180987202925064E-2</v>
      </c>
      <c r="I31" s="31">
        <f t="shared" si="2"/>
        <v>-5.4400264066626139E-2</v>
      </c>
      <c r="J31" s="32">
        <f t="shared" si="5"/>
        <v>-1.78541666666667</v>
      </c>
      <c r="K31" s="32">
        <f t="shared" si="3"/>
        <v>-0.59513888888888999</v>
      </c>
      <c r="L31" s="16">
        <v>17</v>
      </c>
      <c r="M31" s="33">
        <f t="shared" si="6"/>
        <v>0.17647058823529413</v>
      </c>
      <c r="N31" s="16">
        <v>10</v>
      </c>
      <c r="O31" s="34">
        <f t="shared" ref="O31:P32" si="39">D31/7</f>
        <v>0.42857142857142855</v>
      </c>
      <c r="P31" s="34">
        <f t="shared" si="39"/>
        <v>0</v>
      </c>
      <c r="Q31" s="29">
        <f t="shared" si="8"/>
        <v>23</v>
      </c>
      <c r="R31" s="29"/>
      <c r="S31" s="21">
        <v>1.4819672131147501</v>
      </c>
      <c r="T31" s="14" t="s">
        <v>33</v>
      </c>
      <c r="U31" s="22">
        <v>400</v>
      </c>
      <c r="V31" s="1" t="s">
        <v>1504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2.824074074074074E-2</v>
      </c>
      <c r="AD31" s="39">
        <f t="shared" si="12"/>
        <v>-0.11691666666666667</v>
      </c>
      <c r="AE31" s="43">
        <v>-4.95</v>
      </c>
      <c r="AF31" s="43">
        <v>-3.3285</v>
      </c>
      <c r="AG31" s="25">
        <v>-2</v>
      </c>
    </row>
    <row r="32" spans="1:33" s="51" customFormat="1" ht="15.75" customHeight="1" x14ac:dyDescent="0.2">
      <c r="A32" s="51" t="s">
        <v>1459</v>
      </c>
      <c r="C32" s="15">
        <f t="shared" si="4"/>
        <v>10.94</v>
      </c>
      <c r="D32" s="52">
        <v>7</v>
      </c>
      <c r="E32" s="52">
        <v>0</v>
      </c>
      <c r="F32" s="53">
        <v>76.58</v>
      </c>
      <c r="G32" s="53">
        <v>0</v>
      </c>
      <c r="H32" s="31">
        <f t="shared" si="1"/>
        <v>0</v>
      </c>
      <c r="I32" s="31">
        <f t="shared" si="2"/>
        <v>3.7486216302486913E-2</v>
      </c>
      <c r="J32" s="32">
        <f t="shared" si="5"/>
        <v>2.8706944444444478</v>
      </c>
      <c r="K32" s="32">
        <f t="shared" si="3"/>
        <v>0.41009920634920682</v>
      </c>
      <c r="L32" s="52">
        <v>16</v>
      </c>
      <c r="M32" s="33">
        <f t="shared" si="6"/>
        <v>0.4375</v>
      </c>
      <c r="N32" s="52">
        <v>3</v>
      </c>
      <c r="O32" s="34">
        <f t="shared" si="39"/>
        <v>1</v>
      </c>
      <c r="P32" s="34">
        <f t="shared" si="39"/>
        <v>0</v>
      </c>
      <c r="Q32" s="29">
        <f t="shared" si="8"/>
        <v>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1.667953667953668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2.824074074074074E-2</v>
      </c>
      <c r="AD32" s="39">
        <f t="shared" si="12"/>
        <v>-0.27280555555555552</v>
      </c>
      <c r="AE32" s="58">
        <v>-4.95</v>
      </c>
      <c r="AF32" s="58">
        <v>-3.3285</v>
      </c>
      <c r="AG32" s="58">
        <v>-4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2.33203125" customWidth="1"/>
    <col min="22" max="22" width="61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Info!B1:BJ5000""),3,FALSE),"""")"),"15 Ft Extension Cord with Foot Switch and 3 Electrical Power Outlets - 16/2 Durable Black Foot Tap Extension Cord")</f>
        <v>15 Ft Extension Cord with Foot Switch and 3 Electrical Power Outlets - 16/2 Durable Black Foot Tap Extension Cord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Info!B1:BJ5000""),2,FALSE),"""")"),"B08B6GBDPZ")</f>
        <v>B08B6GBDPZ</v>
      </c>
      <c r="B2" s="3" t="s">
        <v>187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37.25" customHeight="1" x14ac:dyDescent="0.2">
      <c r="A3" s="76" t="s">
        <v>30</v>
      </c>
      <c r="B3" s="77"/>
      <c r="C3" s="47">
        <f>((AE32+AF32)/0.85)*-1</f>
        <v>7.2849643045529415</v>
      </c>
      <c r="D3" s="5">
        <f>SUM(D4:D99765)</f>
        <v>380</v>
      </c>
      <c r="E3" s="5"/>
      <c r="F3" s="6">
        <f t="shared" ref="F3:G3" si="0">SUM(F4:F99765)</f>
        <v>4098.4000000000005</v>
      </c>
      <c r="G3" s="6">
        <f t="shared" si="0"/>
        <v>-107.38</v>
      </c>
      <c r="H3" s="7">
        <f t="shared" ref="H3:H32" si="1">G3/F3*-1</f>
        <v>2.6200468475502631E-2</v>
      </c>
      <c r="I3" s="8">
        <f t="shared" ref="I3:I32" si="2">J3/F3</f>
        <v>0.25821312405440355</v>
      </c>
      <c r="J3" s="6">
        <f>SUM(J4:J99765)</f>
        <v>1058.2606676245678</v>
      </c>
      <c r="K3" s="6">
        <f t="shared" ref="K3:K32" si="3">J3/D3</f>
        <v>2.7848964937488625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3 - April
3 - May
2.5 - June
2.5 - July
2.5 - Aug
2 - Sept
2 - Oct
4.5 - Nov
2 - Dec
2 - Jan
2.5 - Feb")</f>
        <v>2.5 - March
3 - April
3 - May
2.5 - June
2.5 - July
2.5 - Aug
2 - Sept
2 - Oct
4.5 - Nov
2 - Dec
2 -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QTY-325")</f>
        <v>US QTY-325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19</v>
      </c>
      <c r="X3" s="7">
        <f>W3/D3</f>
        <v>0.05</v>
      </c>
      <c r="Y3" s="6"/>
      <c r="Z3" s="5"/>
      <c r="AA3" s="5"/>
      <c r="AB3" s="5"/>
      <c r="AC3" s="5"/>
      <c r="AD3" s="6">
        <f>SUM(AD4:AD99765)</f>
        <v>-25.740765674999995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Info!B2:BZ7000""),37,FALSE)),"""")*-1"),-2.55221965887)</f>
        <v>-2.5522196588699999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1200</v>
      </c>
      <c r="U4" s="22">
        <v>600</v>
      </c>
      <c r="V4" s="23" t="s">
        <v>188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-2.2999999999999998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1200</v>
      </c>
      <c r="U5" s="36">
        <v>600</v>
      </c>
      <c r="V5" s="37" t="s">
        <v>188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-2.2999999999999998</v>
      </c>
      <c r="AG5" s="39">
        <v>0</v>
      </c>
    </row>
    <row r="6" spans="1:33" ht="15.75" customHeight="1" x14ac:dyDescent="0.2">
      <c r="A6" s="28" t="s">
        <v>37</v>
      </c>
      <c r="B6" s="28" t="s">
        <v>100</v>
      </c>
      <c r="C6" s="15">
        <f t="shared" si="4"/>
        <v>15.9</v>
      </c>
      <c r="D6" s="29">
        <v>2</v>
      </c>
      <c r="E6" s="29">
        <v>0</v>
      </c>
      <c r="F6" s="30">
        <v>31.8</v>
      </c>
      <c r="G6" s="30">
        <v>0</v>
      </c>
      <c r="H6" s="31">
        <f t="shared" si="1"/>
        <v>0</v>
      </c>
      <c r="I6" s="31">
        <f t="shared" si="2"/>
        <v>0.27766540880503143</v>
      </c>
      <c r="J6" s="32">
        <f t="shared" si="5"/>
        <v>8.8297600000000003</v>
      </c>
      <c r="K6" s="32">
        <f t="shared" si="3"/>
        <v>4.4148800000000001</v>
      </c>
      <c r="L6" s="29">
        <v>3</v>
      </c>
      <c r="M6" s="33">
        <f t="shared" si="6"/>
        <v>0.66666666666666663</v>
      </c>
      <c r="N6" s="29">
        <v>1</v>
      </c>
      <c r="O6" s="34">
        <f t="shared" ref="O6:P6" si="14">D6/7</f>
        <v>0.2857142857142857</v>
      </c>
      <c r="P6" s="34">
        <f t="shared" si="14"/>
        <v>0</v>
      </c>
      <c r="Q6" s="29">
        <f t="shared" si="8"/>
        <v>3</v>
      </c>
      <c r="R6" s="29"/>
      <c r="S6" s="35">
        <v>5.4421768707482903</v>
      </c>
      <c r="T6" s="28">
        <v>600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0.17399999999999999</v>
      </c>
      <c r="AD6" s="39">
        <f t="shared" si="12"/>
        <v>-0.48023999999999994</v>
      </c>
      <c r="AE6" s="39">
        <v>-6.56</v>
      </c>
      <c r="AF6" s="39">
        <v>-2.2999999999999998</v>
      </c>
      <c r="AG6" s="39">
        <v>0</v>
      </c>
    </row>
    <row r="7" spans="1:33" ht="15.75" customHeight="1" x14ac:dyDescent="0.2">
      <c r="A7" s="28" t="s">
        <v>39</v>
      </c>
      <c r="B7" s="28" t="s">
        <v>189</v>
      </c>
      <c r="C7" s="15">
        <f t="shared" si="4"/>
        <v>15.9</v>
      </c>
      <c r="D7" s="29">
        <v>3</v>
      </c>
      <c r="E7" s="29">
        <v>0</v>
      </c>
      <c r="F7" s="30">
        <v>47.7</v>
      </c>
      <c r="G7" s="30">
        <v>0</v>
      </c>
      <c r="H7" s="31">
        <f t="shared" si="1"/>
        <v>0</v>
      </c>
      <c r="I7" s="31">
        <f t="shared" si="2"/>
        <v>0.48227504481132089</v>
      </c>
      <c r="J7" s="32">
        <f t="shared" si="5"/>
        <v>23.004519637500007</v>
      </c>
      <c r="K7" s="32">
        <f t="shared" si="3"/>
        <v>7.6681732125000019</v>
      </c>
      <c r="L7" s="29">
        <v>7</v>
      </c>
      <c r="M7" s="33">
        <f t="shared" si="6"/>
        <v>0.42857142857142855</v>
      </c>
      <c r="N7" s="29">
        <v>49</v>
      </c>
      <c r="O7" s="34">
        <f t="shared" ref="O7:P7" si="15">D7/7</f>
        <v>0.42857142857142855</v>
      </c>
      <c r="P7" s="34">
        <f t="shared" si="15"/>
        <v>0</v>
      </c>
      <c r="Q7" s="29">
        <f t="shared" si="8"/>
        <v>114</v>
      </c>
      <c r="R7" s="29"/>
      <c r="S7" s="35">
        <v>2.1788617886178798</v>
      </c>
      <c r="T7" s="28">
        <v>600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4.8425208333333337E-2</v>
      </c>
      <c r="AD7" s="39">
        <f t="shared" si="12"/>
        <v>-0.20048036250000001</v>
      </c>
      <c r="AE7" s="39">
        <v>-3.48</v>
      </c>
      <c r="AF7" s="39">
        <v>-2.2999999999999998</v>
      </c>
      <c r="AG7" s="39">
        <v>0</v>
      </c>
    </row>
    <row r="8" spans="1:33" ht="15.75" customHeight="1" x14ac:dyDescent="0.2">
      <c r="A8" s="28" t="s">
        <v>41</v>
      </c>
      <c r="B8" s="28" t="s">
        <v>190</v>
      </c>
      <c r="C8" s="15">
        <f t="shared" si="4"/>
        <v>15.052000000000003</v>
      </c>
      <c r="D8" s="29">
        <v>10</v>
      </c>
      <c r="E8" s="29">
        <v>0</v>
      </c>
      <c r="F8" s="30">
        <v>150.52000000000004</v>
      </c>
      <c r="G8" s="30">
        <v>0</v>
      </c>
      <c r="H8" s="31">
        <f t="shared" si="1"/>
        <v>0</v>
      </c>
      <c r="I8" s="31">
        <f t="shared" si="2"/>
        <v>0.46155814592745165</v>
      </c>
      <c r="J8" s="32">
        <f t="shared" si="5"/>
        <v>69.473732125000041</v>
      </c>
      <c r="K8" s="32">
        <f t="shared" si="3"/>
        <v>6.9473732125000041</v>
      </c>
      <c r="L8" s="29">
        <v>25</v>
      </c>
      <c r="M8" s="33">
        <f t="shared" si="6"/>
        <v>0.4</v>
      </c>
      <c r="N8" s="29">
        <v>38</v>
      </c>
      <c r="O8" s="34">
        <f t="shared" ref="O8:P8" si="16">D8/7</f>
        <v>1.4285714285714286</v>
      </c>
      <c r="P8" s="34">
        <f t="shared" si="16"/>
        <v>0</v>
      </c>
      <c r="Q8" s="29">
        <f t="shared" si="8"/>
        <v>26</v>
      </c>
      <c r="R8" s="29"/>
      <c r="S8" s="35">
        <v>2.92086330935251</v>
      </c>
      <c r="T8" s="28">
        <v>600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4.8425208333333337E-2</v>
      </c>
      <c r="AD8" s="39">
        <f t="shared" si="12"/>
        <v>-0.66826787499999996</v>
      </c>
      <c r="AE8" s="39">
        <v>-3.48</v>
      </c>
      <c r="AF8" s="39">
        <v>-2.2999999999999998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15.882000000000003</v>
      </c>
      <c r="D9" s="29">
        <v>15</v>
      </c>
      <c r="E9" s="29">
        <v>0</v>
      </c>
      <c r="F9" s="30">
        <v>238.23000000000005</v>
      </c>
      <c r="G9" s="30">
        <v>0</v>
      </c>
      <c r="H9" s="31">
        <f t="shared" si="1"/>
        <v>0</v>
      </c>
      <c r="I9" s="31">
        <f t="shared" si="2"/>
        <v>0.48185828060068003</v>
      </c>
      <c r="J9" s="32">
        <f t="shared" si="5"/>
        <v>114.79309818750002</v>
      </c>
      <c r="K9" s="32">
        <f t="shared" si="3"/>
        <v>7.6528732125000012</v>
      </c>
      <c r="L9" s="29">
        <v>43</v>
      </c>
      <c r="M9" s="33">
        <f t="shared" si="6"/>
        <v>0.34883720930232559</v>
      </c>
      <c r="N9" s="29">
        <v>23</v>
      </c>
      <c r="O9" s="34">
        <f t="shared" ref="O9:P9" si="17">D9/7</f>
        <v>2.1428571428571428</v>
      </c>
      <c r="P9" s="34">
        <f t="shared" si="17"/>
        <v>0</v>
      </c>
      <c r="Q9" s="29">
        <f t="shared" si="8"/>
        <v>10</v>
      </c>
      <c r="R9" s="29"/>
      <c r="S9" s="35">
        <v>3.86407766990291</v>
      </c>
      <c r="T9" s="28">
        <v>600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4.8425208333333337E-2</v>
      </c>
      <c r="AD9" s="39">
        <f t="shared" si="12"/>
        <v>-1.0024018125</v>
      </c>
      <c r="AE9" s="39">
        <v>-3.48</v>
      </c>
      <c r="AF9" s="39">
        <v>-2.2999999999999998</v>
      </c>
      <c r="AG9" s="39">
        <v>0</v>
      </c>
    </row>
    <row r="10" spans="1:33" ht="15.75" customHeight="1" x14ac:dyDescent="0.2">
      <c r="A10" s="28" t="s">
        <v>45</v>
      </c>
      <c r="B10" s="28" t="s">
        <v>191</v>
      </c>
      <c r="C10" s="15">
        <f t="shared" si="4"/>
        <v>16.544210526315787</v>
      </c>
      <c r="D10" s="29">
        <v>19</v>
      </c>
      <c r="E10" s="29">
        <v>0</v>
      </c>
      <c r="F10" s="30">
        <v>314.33999999999997</v>
      </c>
      <c r="G10" s="30">
        <v>0</v>
      </c>
      <c r="H10" s="31">
        <f t="shared" si="1"/>
        <v>0</v>
      </c>
      <c r="I10" s="31">
        <f t="shared" si="2"/>
        <v>0.48942728602399338</v>
      </c>
      <c r="J10" s="32">
        <f t="shared" si="5"/>
        <v>153.84657308878207</v>
      </c>
      <c r="K10" s="32">
        <f t="shared" si="3"/>
        <v>8.0971880573043187</v>
      </c>
      <c r="L10" s="29">
        <v>38</v>
      </c>
      <c r="M10" s="33">
        <f t="shared" si="6"/>
        <v>0.5</v>
      </c>
      <c r="N10" s="29">
        <v>3</v>
      </c>
      <c r="O10" s="34">
        <f t="shared" ref="O10:P10" si="18">D10/7</f>
        <v>2.7142857142857144</v>
      </c>
      <c r="P10" s="34">
        <f t="shared" si="18"/>
        <v>0</v>
      </c>
      <c r="Q10" s="29">
        <f t="shared" si="8"/>
        <v>1</v>
      </c>
      <c r="R10" s="29"/>
      <c r="S10" s="35">
        <v>4.8198757763975104</v>
      </c>
      <c r="T10" s="28">
        <v>600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4.8425208333333337E-2</v>
      </c>
      <c r="AD10" s="39">
        <f t="shared" si="12"/>
        <v>-1.2697089625</v>
      </c>
      <c r="AE10" s="39">
        <v>-3.48</v>
      </c>
      <c r="AF10" s="39">
        <v>-2.4185641025640998</v>
      </c>
      <c r="AG10" s="39">
        <v>0</v>
      </c>
    </row>
    <row r="11" spans="1:33" ht="15.75" customHeight="1" x14ac:dyDescent="0.2">
      <c r="A11" s="28" t="s">
        <v>47</v>
      </c>
      <c r="B11" s="28" t="s">
        <v>192</v>
      </c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-0.03</v>
      </c>
      <c r="H11" s="31" t="e">
        <f t="shared" si="1"/>
        <v>#DIV/0!</v>
      </c>
      <c r="I11" s="31" t="e">
        <f t="shared" si="2"/>
        <v>#DIV/0!</v>
      </c>
      <c r="J11" s="32">
        <f t="shared" si="5"/>
        <v>-0.03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53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>
        <v>3.8651685393258401</v>
      </c>
      <c r="T11" s="28">
        <v>721</v>
      </c>
      <c r="U11" s="36">
        <v>121</v>
      </c>
      <c r="V11" s="37" t="s">
        <v>193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4.8425208333333337E-2</v>
      </c>
      <c r="AD11" s="39">
        <f t="shared" si="12"/>
        <v>0</v>
      </c>
      <c r="AE11" s="39">
        <v>-3.48</v>
      </c>
      <c r="AF11" s="39">
        <v>-2.4185641025640998</v>
      </c>
      <c r="AG11" s="39">
        <v>0</v>
      </c>
    </row>
    <row r="12" spans="1:33" ht="15.75" customHeight="1" x14ac:dyDescent="0.2">
      <c r="A12" s="28" t="s">
        <v>49</v>
      </c>
      <c r="B12" s="28" t="s">
        <v>194</v>
      </c>
      <c r="C12" s="15">
        <f t="shared" si="4"/>
        <v>16.649999999999999</v>
      </c>
      <c r="D12" s="29">
        <v>1</v>
      </c>
      <c r="E12" s="29">
        <v>0</v>
      </c>
      <c r="F12" s="30">
        <v>16.649999999999999</v>
      </c>
      <c r="G12" s="30">
        <v>-0.08</v>
      </c>
      <c r="H12" s="31">
        <f t="shared" si="1"/>
        <v>4.8048048048048055E-3</v>
      </c>
      <c r="I12" s="31">
        <f t="shared" si="2"/>
        <v>0.48691346005621011</v>
      </c>
      <c r="J12" s="32">
        <f t="shared" si="5"/>
        <v>8.1071091099358981</v>
      </c>
      <c r="K12" s="32">
        <f t="shared" si="3"/>
        <v>8.1071091099358981</v>
      </c>
      <c r="L12" s="29">
        <v>0</v>
      </c>
      <c r="M12" s="33" t="str">
        <f t="shared" si="6"/>
        <v>-</v>
      </c>
      <c r="N12" s="29">
        <v>53</v>
      </c>
      <c r="O12" s="34">
        <f t="shared" ref="O12:P12" si="20">D12/7</f>
        <v>0.14285714285714285</v>
      </c>
      <c r="P12" s="34">
        <f t="shared" si="20"/>
        <v>0</v>
      </c>
      <c r="Q12" s="29">
        <f t="shared" si="8"/>
        <v>371</v>
      </c>
      <c r="R12" s="29"/>
      <c r="S12" s="35">
        <v>2.9171270718232001</v>
      </c>
      <c r="T12" s="28">
        <v>750</v>
      </c>
      <c r="U12" s="36">
        <v>150</v>
      </c>
      <c r="V12" s="37" t="s">
        <v>195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4.8425208333333337E-2</v>
      </c>
      <c r="AD12" s="39">
        <f t="shared" si="12"/>
        <v>-6.6826787499999998E-2</v>
      </c>
      <c r="AE12" s="39">
        <v>-3.48</v>
      </c>
      <c r="AF12" s="39">
        <v>-2.4185641025640998</v>
      </c>
      <c r="AG12" s="39">
        <v>0</v>
      </c>
    </row>
    <row r="13" spans="1:33" ht="15.75" customHeight="1" x14ac:dyDescent="0.2">
      <c r="A13" s="28" t="s">
        <v>51</v>
      </c>
      <c r="B13" s="28" t="s">
        <v>196</v>
      </c>
      <c r="C13" s="15">
        <f t="shared" si="4"/>
        <v>12.673999999999999</v>
      </c>
      <c r="D13" s="29">
        <v>5</v>
      </c>
      <c r="E13" s="29">
        <v>0</v>
      </c>
      <c r="F13" s="32">
        <v>63.37</v>
      </c>
      <c r="G13" s="30">
        <v>0</v>
      </c>
      <c r="H13" s="31">
        <f t="shared" si="1"/>
        <v>0</v>
      </c>
      <c r="I13" s="31">
        <f t="shared" si="2"/>
        <v>0.37794486448635006</v>
      </c>
      <c r="J13" s="32">
        <f t="shared" si="5"/>
        <v>23.950366062500002</v>
      </c>
      <c r="K13" s="32">
        <f t="shared" si="3"/>
        <v>4.7900732125000003</v>
      </c>
      <c r="L13" s="29">
        <v>15</v>
      </c>
      <c r="M13" s="33">
        <f t="shared" si="6"/>
        <v>0.33333333333333331</v>
      </c>
      <c r="N13" s="29">
        <v>98</v>
      </c>
      <c r="O13" s="34">
        <f t="shared" ref="O13:P13" si="21">D13/7</f>
        <v>0.7142857142857143</v>
      </c>
      <c r="P13" s="34">
        <f t="shared" si="21"/>
        <v>0</v>
      </c>
      <c r="Q13" s="29">
        <f t="shared" si="8"/>
        <v>137</v>
      </c>
      <c r="R13" s="29"/>
      <c r="S13" s="35">
        <v>2.2251655629139</v>
      </c>
      <c r="T13" s="28">
        <v>600</v>
      </c>
      <c r="U13" s="36">
        <v>150</v>
      </c>
      <c r="V13" s="37" t="s">
        <v>197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4.8425208333333337E-2</v>
      </c>
      <c r="AD13" s="39">
        <f t="shared" si="12"/>
        <v>-0.33413393749999998</v>
      </c>
      <c r="AE13" s="39">
        <v>-3.48</v>
      </c>
      <c r="AF13" s="39">
        <v>-2.4359999999999999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9.7206666666666646</v>
      </c>
      <c r="D14" s="29">
        <v>15</v>
      </c>
      <c r="E14" s="29">
        <v>0</v>
      </c>
      <c r="F14" s="32">
        <v>145.80999999999997</v>
      </c>
      <c r="G14" s="30">
        <v>-0.08</v>
      </c>
      <c r="H14" s="31">
        <f t="shared" si="1"/>
        <v>5.4865921404567599E-4</v>
      </c>
      <c r="I14" s="31">
        <f t="shared" si="2"/>
        <v>0.23397639522323557</v>
      </c>
      <c r="J14" s="32">
        <f t="shared" si="5"/>
        <v>34.116098187499972</v>
      </c>
      <c r="K14" s="32">
        <f t="shared" si="3"/>
        <v>2.2744065458333314</v>
      </c>
      <c r="L14" s="29">
        <v>41</v>
      </c>
      <c r="M14" s="33">
        <f t="shared" si="6"/>
        <v>0.36585365853658536</v>
      </c>
      <c r="N14" s="29">
        <v>86</v>
      </c>
      <c r="O14" s="34">
        <f t="shared" ref="O14:P14" si="22">D14/7</f>
        <v>2.1428571428571428</v>
      </c>
      <c r="P14" s="34">
        <f t="shared" si="22"/>
        <v>0</v>
      </c>
      <c r="Q14" s="29">
        <f t="shared" si="8"/>
        <v>40</v>
      </c>
      <c r="R14" s="29"/>
      <c r="S14" s="35">
        <v>2.5384615384615299</v>
      </c>
      <c r="T14" s="28">
        <v>600</v>
      </c>
      <c r="U14" s="36">
        <v>150</v>
      </c>
      <c r="V14" s="37" t="s">
        <v>197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4.8425208333333337E-2</v>
      </c>
      <c r="AD14" s="39">
        <f t="shared" si="12"/>
        <v>-1.0024018125</v>
      </c>
      <c r="AE14" s="39">
        <v>-3.48</v>
      </c>
      <c r="AF14" s="39">
        <v>-2.4359999999999999</v>
      </c>
      <c r="AG14" s="39">
        <v>0</v>
      </c>
    </row>
    <row r="15" spans="1:33" ht="15.75" customHeight="1" x14ac:dyDescent="0.2">
      <c r="A15" s="28" t="s">
        <v>54</v>
      </c>
      <c r="B15" s="28" t="s">
        <v>198</v>
      </c>
      <c r="C15" s="15">
        <f t="shared" si="4"/>
        <v>9.1787500000000026</v>
      </c>
      <c r="D15" s="29">
        <v>24</v>
      </c>
      <c r="E15" s="29">
        <v>0</v>
      </c>
      <c r="F15" s="32">
        <v>220.29000000000005</v>
      </c>
      <c r="G15" s="30">
        <v>-7.0000000000000007E-2</v>
      </c>
      <c r="H15" s="31">
        <f t="shared" si="1"/>
        <v>3.1776294884016521E-4</v>
      </c>
      <c r="I15" s="31">
        <f t="shared" si="2"/>
        <v>0.19786943165826876</v>
      </c>
      <c r="J15" s="32">
        <f t="shared" si="5"/>
        <v>43.588657100000034</v>
      </c>
      <c r="K15" s="32">
        <f t="shared" si="3"/>
        <v>1.8161940458333348</v>
      </c>
      <c r="L15" s="29">
        <v>44</v>
      </c>
      <c r="M15" s="33">
        <f t="shared" si="6"/>
        <v>0.54545454545454541</v>
      </c>
      <c r="N15" s="29">
        <v>62</v>
      </c>
      <c r="O15" s="34">
        <f t="shared" ref="O15:P15" si="23">D15/7</f>
        <v>3.4285714285714284</v>
      </c>
      <c r="P15" s="34">
        <f t="shared" si="23"/>
        <v>0</v>
      </c>
      <c r="Q15" s="29">
        <f t="shared" si="8"/>
        <v>18</v>
      </c>
      <c r="R15" s="29"/>
      <c r="S15" s="35">
        <v>4.8219178082191698</v>
      </c>
      <c r="T15" s="28">
        <v>600</v>
      </c>
      <c r="U15" s="36">
        <v>150</v>
      </c>
      <c r="V15" s="37" t="s">
        <v>199</v>
      </c>
      <c r="W15" s="28">
        <v>1</v>
      </c>
      <c r="X15" s="38">
        <f t="shared" si="9"/>
        <v>4.1666666666666664E-2</v>
      </c>
      <c r="Y15" s="39">
        <f t="shared" si="10"/>
        <v>7.0000000000000007E-2</v>
      </c>
      <c r="Z15" s="28">
        <v>0</v>
      </c>
      <c r="AA15" s="28" t="s">
        <v>34</v>
      </c>
      <c r="AB15" s="40">
        <f t="shared" si="11"/>
        <v>-0.69</v>
      </c>
      <c r="AC15" s="41">
        <v>4.8425208333333337E-2</v>
      </c>
      <c r="AD15" s="39">
        <f t="shared" si="12"/>
        <v>-1.6038429000000001</v>
      </c>
      <c r="AE15" s="39">
        <v>-3.48</v>
      </c>
      <c r="AF15" s="39">
        <v>-2.4359999999999999</v>
      </c>
      <c r="AG15" s="39">
        <v>0</v>
      </c>
    </row>
    <row r="16" spans="1:33" ht="15.75" customHeight="1" x14ac:dyDescent="0.2">
      <c r="A16" s="28" t="s">
        <v>56</v>
      </c>
      <c r="B16" s="28" t="s">
        <v>200</v>
      </c>
      <c r="C16" s="15">
        <f t="shared" si="4"/>
        <v>9.2232142857142829</v>
      </c>
      <c r="D16" s="29">
        <v>28</v>
      </c>
      <c r="E16" s="29">
        <v>0</v>
      </c>
      <c r="F16" s="32">
        <v>258.24999999999994</v>
      </c>
      <c r="G16" s="30">
        <v>0</v>
      </c>
      <c r="H16" s="31">
        <f t="shared" si="1"/>
        <v>0</v>
      </c>
      <c r="I16" s="31">
        <f t="shared" si="2"/>
        <v>0.20132952545982555</v>
      </c>
      <c r="J16" s="32">
        <f t="shared" si="5"/>
        <v>51.993349949999939</v>
      </c>
      <c r="K16" s="32">
        <f t="shared" si="3"/>
        <v>1.8569053553571406</v>
      </c>
      <c r="L16" s="29">
        <v>47</v>
      </c>
      <c r="M16" s="33">
        <f t="shared" si="6"/>
        <v>0.5957446808510638</v>
      </c>
      <c r="N16" s="29">
        <v>37</v>
      </c>
      <c r="O16" s="34">
        <f t="shared" ref="O16:P16" si="24">D16/7</f>
        <v>4</v>
      </c>
      <c r="P16" s="34">
        <f t="shared" si="24"/>
        <v>0</v>
      </c>
      <c r="Q16" s="29">
        <f t="shared" si="8"/>
        <v>9</v>
      </c>
      <c r="R16" s="29"/>
      <c r="S16" s="35">
        <v>3.6666666666666599</v>
      </c>
      <c r="T16" s="28">
        <v>600</v>
      </c>
      <c r="U16" s="36">
        <v>150</v>
      </c>
      <c r="V16" s="37" t="s">
        <v>199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4.8425208333333337E-2</v>
      </c>
      <c r="AD16" s="39">
        <f t="shared" si="12"/>
        <v>-1.87115005</v>
      </c>
      <c r="AE16" s="39">
        <v>-3.48</v>
      </c>
      <c r="AF16" s="39">
        <v>-2.4359999999999999</v>
      </c>
      <c r="AG16" s="39">
        <v>0</v>
      </c>
    </row>
    <row r="17" spans="1:33" ht="15.75" customHeight="1" x14ac:dyDescent="0.2">
      <c r="A17" s="28" t="s">
        <v>58</v>
      </c>
      <c r="B17" s="28" t="s">
        <v>140</v>
      </c>
      <c r="C17" s="15">
        <f t="shared" si="4"/>
        <v>9.9449999999999985</v>
      </c>
      <c r="D17" s="29">
        <v>22</v>
      </c>
      <c r="E17" s="29">
        <v>0</v>
      </c>
      <c r="F17" s="32">
        <v>218.78999999999996</v>
      </c>
      <c r="G17" s="30">
        <v>0</v>
      </c>
      <c r="H17" s="31">
        <f t="shared" si="1"/>
        <v>0</v>
      </c>
      <c r="I17" s="31">
        <f t="shared" si="2"/>
        <v>0.24840856837606817</v>
      </c>
      <c r="J17" s="32">
        <f t="shared" si="5"/>
        <v>54.349310674999948</v>
      </c>
      <c r="K17" s="32">
        <f t="shared" si="3"/>
        <v>2.4704232124999979</v>
      </c>
      <c r="L17" s="29">
        <v>47</v>
      </c>
      <c r="M17" s="33">
        <f t="shared" si="6"/>
        <v>0.46808510638297873</v>
      </c>
      <c r="N17" s="29">
        <v>87</v>
      </c>
      <c r="O17" s="34">
        <f t="shared" ref="O17:P17" si="25">D17/7</f>
        <v>3.1428571428571428</v>
      </c>
      <c r="P17" s="34">
        <f t="shared" si="25"/>
        <v>0</v>
      </c>
      <c r="Q17" s="29">
        <f t="shared" si="8"/>
        <v>27</v>
      </c>
      <c r="R17" s="29"/>
      <c r="S17" s="35">
        <v>2.55238095238095</v>
      </c>
      <c r="T17" s="28">
        <v>450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4.8425208333333337E-2</v>
      </c>
      <c r="AD17" s="39">
        <f t="shared" si="12"/>
        <v>-1.470189325</v>
      </c>
      <c r="AE17" s="39">
        <v>-3.48</v>
      </c>
      <c r="AF17" s="39">
        <v>-2.4359999999999999</v>
      </c>
      <c r="AG17" s="39">
        <v>0</v>
      </c>
    </row>
    <row r="18" spans="1:33" ht="15.75" customHeight="1" x14ac:dyDescent="0.2">
      <c r="A18" s="28" t="s">
        <v>59</v>
      </c>
      <c r="B18" s="28" t="s">
        <v>201</v>
      </c>
      <c r="C18" s="15">
        <f t="shared" si="4"/>
        <v>10.470714285714282</v>
      </c>
      <c r="D18" s="29">
        <v>14</v>
      </c>
      <c r="E18" s="29">
        <v>6</v>
      </c>
      <c r="F18" s="32">
        <v>146.58999999999995</v>
      </c>
      <c r="G18" s="30">
        <v>0</v>
      </c>
      <c r="H18" s="31">
        <f t="shared" si="1"/>
        <v>0</v>
      </c>
      <c r="I18" s="31">
        <f t="shared" si="2"/>
        <v>0.27861330905928072</v>
      </c>
      <c r="J18" s="32">
        <f t="shared" si="5"/>
        <v>40.841924974999948</v>
      </c>
      <c r="K18" s="32">
        <f t="shared" si="3"/>
        <v>2.9172803553571391</v>
      </c>
      <c r="L18" s="29">
        <v>35</v>
      </c>
      <c r="M18" s="33">
        <f t="shared" si="6"/>
        <v>0.4</v>
      </c>
      <c r="N18" s="29">
        <v>219</v>
      </c>
      <c r="O18" s="34">
        <f t="shared" ref="O18:P18" si="26">D18/7</f>
        <v>2</v>
      </c>
      <c r="P18" s="34">
        <f t="shared" si="26"/>
        <v>0.8571428571428571</v>
      </c>
      <c r="Q18" s="29">
        <f t="shared" si="8"/>
        <v>76</v>
      </c>
      <c r="R18" s="29"/>
      <c r="S18" s="35">
        <v>1.85798816568047</v>
      </c>
      <c r="T18" s="28">
        <v>450</v>
      </c>
      <c r="U18" s="36">
        <v>0</v>
      </c>
      <c r="V18" s="37" t="s">
        <v>202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4.8425208333333337E-2</v>
      </c>
      <c r="AD18" s="39">
        <f t="shared" si="12"/>
        <v>-0.935575025</v>
      </c>
      <c r="AE18" s="39">
        <v>-3.48</v>
      </c>
      <c r="AF18" s="39">
        <v>-2.4359999999999999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10.904</v>
      </c>
      <c r="D19" s="29">
        <v>10</v>
      </c>
      <c r="E19" s="29">
        <v>12</v>
      </c>
      <c r="F19" s="32">
        <v>109.04</v>
      </c>
      <c r="G19" s="30">
        <v>-0.08</v>
      </c>
      <c r="H19" s="31">
        <f t="shared" si="1"/>
        <v>7.3367571533382238E-4</v>
      </c>
      <c r="I19" s="31">
        <f t="shared" si="2"/>
        <v>0.29003789549706521</v>
      </c>
      <c r="J19" s="32">
        <f t="shared" si="5"/>
        <v>31.625732124999995</v>
      </c>
      <c r="K19" s="32">
        <f t="shared" si="3"/>
        <v>3.1625732124999995</v>
      </c>
      <c r="L19" s="29">
        <v>31</v>
      </c>
      <c r="M19" s="33">
        <f t="shared" si="6"/>
        <v>0.32258064516129031</v>
      </c>
      <c r="N19" s="29">
        <v>192</v>
      </c>
      <c r="O19" s="34">
        <f t="shared" ref="O19:P19" si="27">D19/7</f>
        <v>1.4285714285714286</v>
      </c>
      <c r="P19" s="34">
        <f t="shared" si="27"/>
        <v>1.7142857142857142</v>
      </c>
      <c r="Q19" s="29">
        <f t="shared" si="8"/>
        <v>61</v>
      </c>
      <c r="R19" s="29"/>
      <c r="S19" s="35">
        <v>2.2400000000000002</v>
      </c>
      <c r="T19" s="28">
        <v>450</v>
      </c>
      <c r="U19" s="36">
        <v>125</v>
      </c>
      <c r="V19" s="37" t="s">
        <v>202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4.8425208333333337E-2</v>
      </c>
      <c r="AD19" s="39">
        <f t="shared" si="12"/>
        <v>-0.66826787499999996</v>
      </c>
      <c r="AE19" s="39">
        <v>-3.48</v>
      </c>
      <c r="AF19" s="39">
        <v>-2.5510000000000002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10.635238095238092</v>
      </c>
      <c r="D20" s="29">
        <v>21</v>
      </c>
      <c r="E20" s="29">
        <v>3</v>
      </c>
      <c r="F20" s="32">
        <v>223.33999999999995</v>
      </c>
      <c r="G20" s="30">
        <v>0</v>
      </c>
      <c r="H20" s="31">
        <f t="shared" si="1"/>
        <v>0</v>
      </c>
      <c r="I20" s="31">
        <f t="shared" si="2"/>
        <v>0.27663937253738674</v>
      </c>
      <c r="J20" s="32">
        <f t="shared" si="5"/>
        <v>61.784637462499944</v>
      </c>
      <c r="K20" s="32">
        <f t="shared" si="3"/>
        <v>2.9421255934523782</v>
      </c>
      <c r="L20" s="29">
        <v>35</v>
      </c>
      <c r="M20" s="33">
        <f t="shared" si="6"/>
        <v>0.6</v>
      </c>
      <c r="N20" s="29">
        <v>169</v>
      </c>
      <c r="O20" s="34">
        <f t="shared" ref="O20:P20" si="28">D20/7</f>
        <v>3</v>
      </c>
      <c r="P20" s="34">
        <f t="shared" si="28"/>
        <v>0.42857142857142855</v>
      </c>
      <c r="Q20" s="29">
        <f t="shared" si="8"/>
        <v>49</v>
      </c>
      <c r="R20" s="29"/>
      <c r="S20" s="35">
        <v>2.4905660377358401</v>
      </c>
      <c r="T20" s="28">
        <v>450</v>
      </c>
      <c r="U20" s="36">
        <v>125</v>
      </c>
      <c r="V20" s="37" t="s">
        <v>203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4.8425208333333337E-2</v>
      </c>
      <c r="AD20" s="39">
        <f t="shared" si="12"/>
        <v>-1.4033625375000001</v>
      </c>
      <c r="AE20" s="39">
        <v>-3.48</v>
      </c>
      <c r="AF20" s="39">
        <v>-2.5510000000000002</v>
      </c>
      <c r="AG20" s="39">
        <v>0</v>
      </c>
    </row>
    <row r="21" spans="1:33" ht="15.75" customHeight="1" x14ac:dyDescent="0.2">
      <c r="A21" s="28" t="s">
        <v>63</v>
      </c>
      <c r="B21" s="28" t="s">
        <v>204</v>
      </c>
      <c r="C21" s="15">
        <f t="shared" si="4"/>
        <v>10.432500000000003</v>
      </c>
      <c r="D21" s="29">
        <v>12</v>
      </c>
      <c r="E21" s="29">
        <v>2</v>
      </c>
      <c r="F21" s="32">
        <v>125.19000000000003</v>
      </c>
      <c r="G21" s="30">
        <v>0</v>
      </c>
      <c r="H21" s="31">
        <f t="shared" si="1"/>
        <v>0</v>
      </c>
      <c r="I21" s="31">
        <f t="shared" si="2"/>
        <v>0.26549707284926927</v>
      </c>
      <c r="J21" s="32">
        <f t="shared" si="5"/>
        <v>33.237578550000023</v>
      </c>
      <c r="K21" s="32">
        <f t="shared" si="3"/>
        <v>2.7697982125000018</v>
      </c>
      <c r="L21" s="29">
        <v>18</v>
      </c>
      <c r="M21" s="33">
        <f t="shared" si="6"/>
        <v>0.66666666666666663</v>
      </c>
      <c r="N21" s="29">
        <v>157</v>
      </c>
      <c r="O21" s="34">
        <f t="shared" ref="O21:P21" si="29">D21/7</f>
        <v>1.7142857142857142</v>
      </c>
      <c r="P21" s="34">
        <f t="shared" si="29"/>
        <v>0.2857142857142857</v>
      </c>
      <c r="Q21" s="29">
        <f t="shared" si="8"/>
        <v>78</v>
      </c>
      <c r="R21" s="29"/>
      <c r="S21" s="35">
        <v>2.18469656992084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4.8425208333333337E-2</v>
      </c>
      <c r="AD21" s="39">
        <f t="shared" si="12"/>
        <v>-0.80192145000000004</v>
      </c>
      <c r="AE21" s="39">
        <v>-3.48</v>
      </c>
      <c r="AF21" s="39">
        <v>-2.5510000000000002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10.124583333333335</v>
      </c>
      <c r="D22" s="29">
        <v>24</v>
      </c>
      <c r="E22" s="29">
        <v>0</v>
      </c>
      <c r="F22" s="30">
        <v>242.99000000000007</v>
      </c>
      <c r="G22" s="30">
        <v>0</v>
      </c>
      <c r="H22" s="31">
        <f t="shared" si="1"/>
        <v>0</v>
      </c>
      <c r="I22" s="31">
        <f t="shared" si="2"/>
        <v>0.24772071731346984</v>
      </c>
      <c r="J22" s="32">
        <f t="shared" si="5"/>
        <v>60.193657100000053</v>
      </c>
      <c r="K22" s="32">
        <f t="shared" si="3"/>
        <v>2.5080690458333357</v>
      </c>
      <c r="L22" s="29">
        <v>37</v>
      </c>
      <c r="M22" s="33">
        <f t="shared" si="6"/>
        <v>0.64864864864864868</v>
      </c>
      <c r="N22" s="29">
        <v>131</v>
      </c>
      <c r="O22" s="34">
        <f t="shared" ref="O22:P22" si="30">D22/7</f>
        <v>3.4285714285714284</v>
      </c>
      <c r="P22" s="34">
        <f t="shared" si="30"/>
        <v>0</v>
      </c>
      <c r="Q22" s="29">
        <f t="shared" si="8"/>
        <v>38</v>
      </c>
      <c r="R22" s="29"/>
      <c r="S22" s="35">
        <v>1.72708757637474</v>
      </c>
      <c r="T22" s="28">
        <v>650</v>
      </c>
      <c r="U22" s="36">
        <v>125</v>
      </c>
      <c r="V22" s="37" t="s">
        <v>205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4.8425208333333337E-2</v>
      </c>
      <c r="AD22" s="39">
        <f t="shared" si="12"/>
        <v>-1.6038429000000001</v>
      </c>
      <c r="AE22" s="39">
        <v>-3.48</v>
      </c>
      <c r="AF22" s="39">
        <v>-2.5510000000000002</v>
      </c>
      <c r="AG22" s="39">
        <v>0</v>
      </c>
    </row>
    <row r="23" spans="1:33" ht="15.75" customHeight="1" x14ac:dyDescent="0.2">
      <c r="A23" s="28" t="s">
        <v>65</v>
      </c>
      <c r="B23" s="28" t="s">
        <v>206</v>
      </c>
      <c r="C23" s="15">
        <f t="shared" si="4"/>
        <v>10.008666666666667</v>
      </c>
      <c r="D23" s="29">
        <v>15</v>
      </c>
      <c r="E23" s="29">
        <v>1</v>
      </c>
      <c r="F23" s="32">
        <v>150.13</v>
      </c>
      <c r="G23" s="30">
        <v>0</v>
      </c>
      <c r="H23" s="31">
        <f t="shared" si="1"/>
        <v>0</v>
      </c>
      <c r="I23" s="31">
        <f t="shared" si="2"/>
        <v>0.24074534195364011</v>
      </c>
      <c r="J23" s="32">
        <f t="shared" si="5"/>
        <v>36.143098187499987</v>
      </c>
      <c r="K23" s="32">
        <f t="shared" si="3"/>
        <v>2.4095398791666658</v>
      </c>
      <c r="L23" s="29">
        <v>40</v>
      </c>
      <c r="M23" s="33">
        <f t="shared" si="6"/>
        <v>0.375</v>
      </c>
      <c r="N23" s="29">
        <v>116</v>
      </c>
      <c r="O23" s="34">
        <f t="shared" ref="O23:P23" si="31">D23/7</f>
        <v>2.1428571428571428</v>
      </c>
      <c r="P23" s="34">
        <f t="shared" si="31"/>
        <v>0.14285714285714285</v>
      </c>
      <c r="Q23" s="29">
        <f t="shared" si="8"/>
        <v>50</v>
      </c>
      <c r="R23" s="29"/>
      <c r="S23" s="35">
        <v>1.90519187358916</v>
      </c>
      <c r="T23" s="28">
        <v>650</v>
      </c>
      <c r="U23" s="36">
        <v>125</v>
      </c>
      <c r="V23" s="37" t="s">
        <v>205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4.8425208333333337E-2</v>
      </c>
      <c r="AD23" s="39">
        <f t="shared" si="12"/>
        <v>-1.0024018125</v>
      </c>
      <c r="AE23" s="39">
        <v>-3.48</v>
      </c>
      <c r="AF23" s="39">
        <v>-2.5510000000000002</v>
      </c>
      <c r="AG23" s="39">
        <v>0</v>
      </c>
    </row>
    <row r="24" spans="1:33" ht="15.75" customHeight="1" x14ac:dyDescent="0.2">
      <c r="A24" s="28" t="s">
        <v>66</v>
      </c>
      <c r="B24" s="28" t="s">
        <v>46</v>
      </c>
      <c r="C24" s="15">
        <f t="shared" si="4"/>
        <v>9.9803999999999995</v>
      </c>
      <c r="D24" s="29">
        <v>25</v>
      </c>
      <c r="E24" s="29">
        <v>0</v>
      </c>
      <c r="F24" s="32">
        <v>249.51</v>
      </c>
      <c r="G24" s="32">
        <v>0</v>
      </c>
      <c r="H24" s="31">
        <f t="shared" si="1"/>
        <v>0</v>
      </c>
      <c r="I24" s="31">
        <f t="shared" si="2"/>
        <v>0.23901980005811382</v>
      </c>
      <c r="J24" s="32">
        <f t="shared" si="5"/>
        <v>59.637830312499979</v>
      </c>
      <c r="K24" s="32">
        <f t="shared" si="3"/>
        <v>2.3855132124999994</v>
      </c>
      <c r="L24" s="29">
        <v>51</v>
      </c>
      <c r="M24" s="33">
        <f t="shared" si="6"/>
        <v>0.49019607843137253</v>
      </c>
      <c r="N24" s="29">
        <v>93</v>
      </c>
      <c r="O24" s="34">
        <f t="shared" ref="O24:P24" si="32">D24/7</f>
        <v>3.5714285714285716</v>
      </c>
      <c r="P24" s="34">
        <f t="shared" si="32"/>
        <v>0</v>
      </c>
      <c r="Q24" s="29">
        <f t="shared" si="8"/>
        <v>26</v>
      </c>
      <c r="R24" s="29"/>
      <c r="S24" s="35">
        <v>2.1941747572815502</v>
      </c>
      <c r="T24" s="28">
        <v>650</v>
      </c>
      <c r="U24" s="36">
        <v>125</v>
      </c>
      <c r="V24" s="37" t="s">
        <v>207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4.8425208333333337E-2</v>
      </c>
      <c r="AD24" s="39">
        <f t="shared" si="12"/>
        <v>-1.6706696875</v>
      </c>
      <c r="AE24" s="39">
        <v>-3.48</v>
      </c>
      <c r="AF24" s="39">
        <v>-2.5510000000000002</v>
      </c>
      <c r="AG24" s="39">
        <v>0</v>
      </c>
    </row>
    <row r="25" spans="1:33" ht="15.75" customHeight="1" x14ac:dyDescent="0.2">
      <c r="A25" s="28" t="s">
        <v>67</v>
      </c>
      <c r="B25" s="14" t="s">
        <v>113</v>
      </c>
      <c r="C25" s="15">
        <f t="shared" si="4"/>
        <v>9.99</v>
      </c>
      <c r="D25" s="29">
        <v>12</v>
      </c>
      <c r="E25" s="29">
        <v>1</v>
      </c>
      <c r="F25" s="32">
        <v>119.88</v>
      </c>
      <c r="G25" s="32">
        <v>0</v>
      </c>
      <c r="H25" s="31">
        <f t="shared" si="1"/>
        <v>0</v>
      </c>
      <c r="I25" s="31">
        <f t="shared" si="2"/>
        <v>0.23970702827827925</v>
      </c>
      <c r="J25" s="32">
        <f t="shared" si="5"/>
        <v>28.736078550000116</v>
      </c>
      <c r="K25" s="32">
        <f t="shared" si="3"/>
        <v>2.3946732125000096</v>
      </c>
      <c r="L25" s="29">
        <v>58</v>
      </c>
      <c r="M25" s="33">
        <f t="shared" si="6"/>
        <v>0.20689655172413793</v>
      </c>
      <c r="N25" s="29">
        <v>75</v>
      </c>
      <c r="O25" s="34">
        <f t="shared" ref="O25:P25" si="33">D25/7</f>
        <v>1.7142857142857142</v>
      </c>
      <c r="P25" s="34">
        <f t="shared" si="33"/>
        <v>0.14285714285714285</v>
      </c>
      <c r="Q25" s="29">
        <f t="shared" si="8"/>
        <v>40</v>
      </c>
      <c r="R25" s="29"/>
      <c r="S25" s="35">
        <v>2.9789789789789789</v>
      </c>
      <c r="T25" s="28">
        <v>650</v>
      </c>
      <c r="U25" s="36">
        <v>125</v>
      </c>
      <c r="V25" s="37" t="s">
        <v>207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4.8425208333333337E-2</v>
      </c>
      <c r="AD25" s="39">
        <f t="shared" si="12"/>
        <v>-0.80192145000000004</v>
      </c>
      <c r="AE25" s="39">
        <v>-3.48</v>
      </c>
      <c r="AF25" s="39">
        <v>-2.5499999999999901</v>
      </c>
      <c r="AG25" s="39">
        <v>0</v>
      </c>
    </row>
    <row r="26" spans="1:33" ht="15.75" customHeight="1" x14ac:dyDescent="0.2">
      <c r="A26" s="14" t="s">
        <v>68</v>
      </c>
      <c r="B26" s="28" t="s">
        <v>98</v>
      </c>
      <c r="C26" s="15">
        <f t="shared" si="4"/>
        <v>9.99</v>
      </c>
      <c r="D26" s="16">
        <v>23</v>
      </c>
      <c r="E26" s="16">
        <v>0</v>
      </c>
      <c r="F26" s="17">
        <v>229.77</v>
      </c>
      <c r="G26" s="17">
        <v>-9.23</v>
      </c>
      <c r="H26" s="31">
        <f t="shared" si="1"/>
        <v>4.0170605387996695E-2</v>
      </c>
      <c r="I26" s="31">
        <f t="shared" si="2"/>
        <v>0.18273962609348482</v>
      </c>
      <c r="J26" s="32">
        <f t="shared" si="5"/>
        <v>41.988083887500011</v>
      </c>
      <c r="K26" s="32">
        <f t="shared" si="3"/>
        <v>1.8255688646739134</v>
      </c>
      <c r="L26" s="16">
        <v>43</v>
      </c>
      <c r="M26" s="33">
        <f t="shared" si="6"/>
        <v>0.53488372093023251</v>
      </c>
      <c r="N26" s="16">
        <v>55</v>
      </c>
      <c r="O26" s="34">
        <f t="shared" ref="O26:P26" si="34">D26/7</f>
        <v>3.2857142857142856</v>
      </c>
      <c r="P26" s="34">
        <f t="shared" si="34"/>
        <v>0</v>
      </c>
      <c r="Q26" s="29">
        <f t="shared" si="8"/>
        <v>16</v>
      </c>
      <c r="R26" s="29"/>
      <c r="S26" s="21">
        <v>2.656565656565657</v>
      </c>
      <c r="T26" s="28">
        <v>525</v>
      </c>
      <c r="U26" s="36" t="s">
        <v>33</v>
      </c>
      <c r="V26" s="37" t="s">
        <v>33</v>
      </c>
      <c r="W26" s="14">
        <v>2</v>
      </c>
      <c r="X26" s="38">
        <f t="shared" si="9"/>
        <v>8.6956521739130432E-2</v>
      </c>
      <c r="Y26" s="39">
        <f t="shared" si="10"/>
        <v>4.6150000000000002</v>
      </c>
      <c r="Z26" s="14">
        <v>0</v>
      </c>
      <c r="AA26" s="28" t="s">
        <v>34</v>
      </c>
      <c r="AB26" s="40">
        <f t="shared" si="11"/>
        <v>-0.69</v>
      </c>
      <c r="AC26" s="41">
        <v>4.8425208333333337E-2</v>
      </c>
      <c r="AD26" s="39">
        <f t="shared" si="12"/>
        <v>-1.5370161124999999</v>
      </c>
      <c r="AE26" s="25">
        <v>-3.64</v>
      </c>
      <c r="AF26" s="25">
        <v>-2.5577999999999999</v>
      </c>
      <c r="AG26" s="25">
        <v>0</v>
      </c>
    </row>
    <row r="27" spans="1:33" ht="15.75" customHeight="1" x14ac:dyDescent="0.2">
      <c r="A27" s="14" t="s">
        <v>69</v>
      </c>
      <c r="B27" s="28" t="s">
        <v>208</v>
      </c>
      <c r="C27" s="15">
        <f t="shared" si="4"/>
        <v>9.99</v>
      </c>
      <c r="D27" s="16">
        <v>14</v>
      </c>
      <c r="E27" s="16">
        <v>0</v>
      </c>
      <c r="F27" s="17">
        <v>139.86000000000001</v>
      </c>
      <c r="G27" s="17">
        <v>-30.56</v>
      </c>
      <c r="H27" s="31">
        <f t="shared" si="1"/>
        <v>0.21850421850421847</v>
      </c>
      <c r="I27" s="31">
        <f t="shared" si="2"/>
        <v>4.4060129772630786E-3</v>
      </c>
      <c r="J27" s="32">
        <f t="shared" si="5"/>
        <v>0.61622497500001427</v>
      </c>
      <c r="K27" s="32">
        <f t="shared" si="3"/>
        <v>4.401606964285816E-2</v>
      </c>
      <c r="L27" s="16">
        <v>45</v>
      </c>
      <c r="M27" s="33">
        <f t="shared" si="6"/>
        <v>0.31111111111111112</v>
      </c>
      <c r="N27" s="16">
        <v>41</v>
      </c>
      <c r="O27" s="34">
        <f t="shared" ref="O27:P27" si="35">D27/7</f>
        <v>2</v>
      </c>
      <c r="P27" s="34">
        <f t="shared" si="35"/>
        <v>0</v>
      </c>
      <c r="Q27" s="29">
        <f t="shared" si="8"/>
        <v>20</v>
      </c>
      <c r="R27" s="29"/>
      <c r="S27" s="21">
        <v>2.25</v>
      </c>
      <c r="T27" s="28">
        <v>525</v>
      </c>
      <c r="U27" s="36" t="s">
        <v>33</v>
      </c>
      <c r="V27" s="37" t="s">
        <v>33</v>
      </c>
      <c r="W27" s="14">
        <v>2</v>
      </c>
      <c r="X27" s="38">
        <f t="shared" si="9"/>
        <v>0.14285714285714285</v>
      </c>
      <c r="Y27" s="39">
        <f t="shared" si="10"/>
        <v>3.056</v>
      </c>
      <c r="Z27" s="14">
        <v>8</v>
      </c>
      <c r="AA27" s="28" t="s">
        <v>34</v>
      </c>
      <c r="AB27" s="40">
        <f t="shared" si="11"/>
        <v>-0.69</v>
      </c>
      <c r="AC27" s="41">
        <v>4.8425208333333337E-2</v>
      </c>
      <c r="AD27" s="39">
        <f t="shared" si="12"/>
        <v>-0.935575025</v>
      </c>
      <c r="AE27" s="25">
        <v>-3.64</v>
      </c>
      <c r="AF27" s="25">
        <v>-2.5577999999999999</v>
      </c>
      <c r="AG27" s="25">
        <v>0</v>
      </c>
    </row>
    <row r="28" spans="1:33" ht="15.75" customHeight="1" x14ac:dyDescent="0.2">
      <c r="A28" s="14" t="s">
        <v>70</v>
      </c>
      <c r="B28" s="14" t="s">
        <v>209</v>
      </c>
      <c r="C28" s="15">
        <f t="shared" si="4"/>
        <v>9.99</v>
      </c>
      <c r="D28" s="16">
        <v>21</v>
      </c>
      <c r="E28" s="16">
        <v>1</v>
      </c>
      <c r="F28" s="17">
        <v>209.79</v>
      </c>
      <c r="G28" s="17">
        <v>-37.89</v>
      </c>
      <c r="H28" s="31">
        <f t="shared" si="1"/>
        <v>0.18060918060918063</v>
      </c>
      <c r="I28" s="31">
        <f t="shared" si="2"/>
        <v>4.2301050872300787E-2</v>
      </c>
      <c r="J28" s="32">
        <f t="shared" si="5"/>
        <v>8.874337462499982</v>
      </c>
      <c r="K28" s="32">
        <f t="shared" si="3"/>
        <v>0.42258749821428487</v>
      </c>
      <c r="L28" s="16">
        <v>44</v>
      </c>
      <c r="M28" s="33">
        <f t="shared" si="6"/>
        <v>0.47727272727272729</v>
      </c>
      <c r="N28" s="16">
        <v>146</v>
      </c>
      <c r="O28" s="34">
        <f t="shared" ref="O28:P28" si="36">D28/7</f>
        <v>3</v>
      </c>
      <c r="P28" s="34">
        <f t="shared" si="36"/>
        <v>0.14285714285714285</v>
      </c>
      <c r="Q28" s="29">
        <f t="shared" si="8"/>
        <v>46</v>
      </c>
      <c r="R28" s="29"/>
      <c r="S28" s="21">
        <v>2.011385199240987</v>
      </c>
      <c r="T28" s="28">
        <v>525</v>
      </c>
      <c r="U28" s="36" t="s">
        <v>33</v>
      </c>
      <c r="V28" s="37" t="s">
        <v>33</v>
      </c>
      <c r="W28" s="14">
        <v>7</v>
      </c>
      <c r="X28" s="38">
        <f t="shared" si="9"/>
        <v>0.33333333333333331</v>
      </c>
      <c r="Y28" s="39">
        <f t="shared" si="10"/>
        <v>2.368125</v>
      </c>
      <c r="Z28" s="14">
        <v>9</v>
      </c>
      <c r="AA28" s="28" t="s">
        <v>34</v>
      </c>
      <c r="AB28" s="40">
        <f t="shared" si="11"/>
        <v>-0.69</v>
      </c>
      <c r="AC28" s="41">
        <v>4.8425208333333337E-2</v>
      </c>
      <c r="AD28" s="39">
        <f t="shared" si="12"/>
        <v>-1.4033625375000001</v>
      </c>
      <c r="AE28" s="25">
        <v>-3.64</v>
      </c>
      <c r="AF28" s="25">
        <v>-2.5577999999999999</v>
      </c>
      <c r="AG28" s="25">
        <v>0</v>
      </c>
    </row>
    <row r="29" spans="1:33" ht="15.75" customHeight="1" x14ac:dyDescent="0.2">
      <c r="A29" s="14" t="s">
        <v>71</v>
      </c>
      <c r="B29" s="14" t="s">
        <v>117</v>
      </c>
      <c r="C29" s="15">
        <f t="shared" si="4"/>
        <v>9.99</v>
      </c>
      <c r="D29" s="16">
        <v>13</v>
      </c>
      <c r="E29" s="16">
        <v>0</v>
      </c>
      <c r="F29" s="17">
        <v>129.87</v>
      </c>
      <c r="G29" s="17">
        <v>-26.17</v>
      </c>
      <c r="H29" s="31">
        <f t="shared" si="1"/>
        <v>0.20150920150920151</v>
      </c>
      <c r="I29" s="31">
        <f t="shared" si="2"/>
        <v>2.1959622677985631E-2</v>
      </c>
      <c r="J29" s="32">
        <f t="shared" si="5"/>
        <v>2.8518961971899941</v>
      </c>
      <c r="K29" s="32">
        <f t="shared" si="3"/>
        <v>0.21937663055307646</v>
      </c>
      <c r="L29" s="16">
        <v>38</v>
      </c>
      <c r="M29" s="33">
        <f t="shared" si="6"/>
        <v>0.34210526315789475</v>
      </c>
      <c r="N29" s="16">
        <v>130</v>
      </c>
      <c r="O29" s="34">
        <f t="shared" ref="O29:P29" si="37">D29/7</f>
        <v>1.8571428571428572</v>
      </c>
      <c r="P29" s="34">
        <f t="shared" si="37"/>
        <v>0</v>
      </c>
      <c r="Q29" s="29">
        <f t="shared" si="8"/>
        <v>70</v>
      </c>
      <c r="R29" s="29"/>
      <c r="S29" s="21">
        <v>2.3181818181818179</v>
      </c>
      <c r="T29" s="28">
        <v>525</v>
      </c>
      <c r="U29" s="36" t="s">
        <v>33</v>
      </c>
      <c r="V29" s="37" t="s">
        <v>33</v>
      </c>
      <c r="W29" s="14">
        <v>6</v>
      </c>
      <c r="X29" s="38">
        <f t="shared" si="9"/>
        <v>0.46153846153846156</v>
      </c>
      <c r="Y29" s="39">
        <f t="shared" si="10"/>
        <v>2.617</v>
      </c>
      <c r="Z29" s="14">
        <v>4</v>
      </c>
      <c r="AA29" s="28" t="s">
        <v>34</v>
      </c>
      <c r="AB29" s="40">
        <f t="shared" si="11"/>
        <v>-0.69</v>
      </c>
      <c r="AC29" s="41">
        <v>4.8425208333333337E-2</v>
      </c>
      <c r="AD29" s="39">
        <f t="shared" si="12"/>
        <v>-0.86874823749999996</v>
      </c>
      <c r="AE29" s="25">
        <v>-3.64</v>
      </c>
      <c r="AF29" s="25">
        <v>-2.5522196588699999</v>
      </c>
      <c r="AG29" s="25">
        <v>0</v>
      </c>
    </row>
    <row r="30" spans="1:33" ht="15.75" customHeight="1" x14ac:dyDescent="0.2">
      <c r="A30" s="14" t="s">
        <v>72</v>
      </c>
      <c r="B30" s="14" t="s">
        <v>210</v>
      </c>
      <c r="C30" s="15">
        <f t="shared" si="4"/>
        <v>9.1999999999999993</v>
      </c>
      <c r="D30" s="16">
        <v>13</v>
      </c>
      <c r="E30" s="16">
        <v>0</v>
      </c>
      <c r="F30" s="17">
        <v>119.59999999999998</v>
      </c>
      <c r="G30" s="17">
        <v>-3.19</v>
      </c>
      <c r="H30" s="31">
        <f t="shared" si="1"/>
        <v>2.6672240802675589E-2</v>
      </c>
      <c r="I30" s="31">
        <f t="shared" si="2"/>
        <v>0.1429966237223243</v>
      </c>
      <c r="J30" s="32">
        <f t="shared" si="5"/>
        <v>17.102396197189982</v>
      </c>
      <c r="K30" s="32">
        <f t="shared" si="3"/>
        <v>1.3155689382453832</v>
      </c>
      <c r="L30" s="16">
        <v>25</v>
      </c>
      <c r="M30" s="33">
        <f t="shared" si="6"/>
        <v>0.52</v>
      </c>
      <c r="N30" s="16">
        <v>91</v>
      </c>
      <c r="O30" s="34">
        <f t="shared" ref="O30:P30" si="38">D30/7</f>
        <v>1.8571428571428572</v>
      </c>
      <c r="P30" s="34">
        <f t="shared" si="38"/>
        <v>0</v>
      </c>
      <c r="Q30" s="29">
        <f t="shared" si="8"/>
        <v>49</v>
      </c>
      <c r="R30" s="29"/>
      <c r="S30" s="21">
        <v>2.12366737739872</v>
      </c>
      <c r="T30" s="28">
        <v>525</v>
      </c>
      <c r="U30" s="36" t="s">
        <v>33</v>
      </c>
      <c r="V30" s="37" t="s">
        <v>33</v>
      </c>
      <c r="W30" s="14">
        <v>1</v>
      </c>
      <c r="X30" s="38">
        <f t="shared" si="9"/>
        <v>7.6923076923076927E-2</v>
      </c>
      <c r="Y30" s="39">
        <f t="shared" si="10"/>
        <v>3.19</v>
      </c>
      <c r="Z30" s="14">
        <v>0</v>
      </c>
      <c r="AA30" s="28" t="s">
        <v>34</v>
      </c>
      <c r="AB30" s="40">
        <f t="shared" si="11"/>
        <v>-0.69</v>
      </c>
      <c r="AC30" s="41">
        <v>4.8425208333333337E-2</v>
      </c>
      <c r="AD30" s="39">
        <f t="shared" si="12"/>
        <v>-0.86874823749999996</v>
      </c>
      <c r="AE30" s="25">
        <v>-3.64</v>
      </c>
      <c r="AF30" s="25">
        <v>-2.5522196588699999</v>
      </c>
      <c r="AG30" s="25">
        <v>0</v>
      </c>
    </row>
    <row r="31" spans="1:33" ht="15.75" customHeight="1" x14ac:dyDescent="0.2">
      <c r="A31" s="14" t="s">
        <v>73</v>
      </c>
      <c r="B31" s="50" t="s">
        <v>211</v>
      </c>
      <c r="C31" s="15">
        <f t="shared" si="4"/>
        <v>10.589166666666667</v>
      </c>
      <c r="D31" s="16">
        <v>12</v>
      </c>
      <c r="E31" s="16">
        <v>0</v>
      </c>
      <c r="F31" s="17">
        <v>127.07000000000001</v>
      </c>
      <c r="G31" s="42">
        <v>0</v>
      </c>
      <c r="H31" s="31">
        <f t="shared" si="1"/>
        <v>0</v>
      </c>
      <c r="I31" s="31">
        <f t="shared" si="2"/>
        <v>0.25891982878381992</v>
      </c>
      <c r="J31" s="32">
        <f t="shared" si="5"/>
        <v>32.900942643560001</v>
      </c>
      <c r="K31" s="32">
        <f t="shared" si="3"/>
        <v>2.7417452202966666</v>
      </c>
      <c r="L31" s="16">
        <v>22</v>
      </c>
      <c r="M31" s="33">
        <f t="shared" si="6"/>
        <v>0.54545454545454541</v>
      </c>
      <c r="N31" s="16">
        <v>110</v>
      </c>
      <c r="O31" s="34">
        <f t="shared" ref="O31:P32" si="39">D31/7</f>
        <v>1.7142857142857142</v>
      </c>
      <c r="P31" s="34">
        <f t="shared" si="39"/>
        <v>0</v>
      </c>
      <c r="Q31" s="29">
        <f t="shared" si="8"/>
        <v>64</v>
      </c>
      <c r="R31" s="29"/>
      <c r="S31" s="21">
        <v>1.74074074074074</v>
      </c>
      <c r="T31" s="14">
        <v>125</v>
      </c>
      <c r="U31" s="22">
        <v>400</v>
      </c>
      <c r="V31" s="1" t="s">
        <v>1504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4.8425208333333337E-2</v>
      </c>
      <c r="AD31" s="39">
        <f t="shared" si="12"/>
        <v>-0.80192145000000004</v>
      </c>
      <c r="AE31" s="43">
        <v>-3.64</v>
      </c>
      <c r="AF31" s="43">
        <v>-2.5522196588699999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10.002857142857142</v>
      </c>
      <c r="D32" s="52">
        <v>7</v>
      </c>
      <c r="E32" s="52">
        <v>0</v>
      </c>
      <c r="F32" s="53">
        <v>70.02</v>
      </c>
      <c r="G32" s="53">
        <v>0</v>
      </c>
      <c r="H32" s="31">
        <f t="shared" si="1"/>
        <v>0</v>
      </c>
      <c r="I32" s="31">
        <f t="shared" si="2"/>
        <v>0.22427413418180522</v>
      </c>
      <c r="J32" s="32">
        <f t="shared" si="5"/>
        <v>15.703674875410002</v>
      </c>
      <c r="K32" s="32">
        <f t="shared" si="3"/>
        <v>2.2433821250585715</v>
      </c>
      <c r="L32" s="52">
        <v>17</v>
      </c>
      <c r="M32" s="33">
        <f t="shared" si="6"/>
        <v>0.41176470588235292</v>
      </c>
      <c r="N32" s="52">
        <v>101</v>
      </c>
      <c r="O32" s="34">
        <f t="shared" si="39"/>
        <v>1</v>
      </c>
      <c r="P32" s="34">
        <f t="shared" si="39"/>
        <v>0</v>
      </c>
      <c r="Q32" s="29">
        <f t="shared" si="8"/>
        <v>101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1.924944812362031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4.8425208333333337E-2</v>
      </c>
      <c r="AD32" s="39">
        <f t="shared" si="12"/>
        <v>-0.4677875125</v>
      </c>
      <c r="AE32" s="58">
        <v>-3.64</v>
      </c>
      <c r="AF32" s="58">
        <v>-2.5522196588699999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1:33" ht="15.75" customHeight="1" x14ac:dyDescent="0.2">
      <c r="A193" s="14"/>
      <c r="B193" s="14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1:33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1:33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1:33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1:33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1:33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1:33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1:33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1:33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1:33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1:33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1:33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6" customWidth="1"/>
    <col min="22" max="22" width="41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15 Ft Extension Cord with Foot Switch and 3 Electrical Power Outlets - 16/2 Durable Black Foot Tap Extension Cable Set")</f>
        <v>2 Pack of 15 Ft Extension Cord with Foot Switch and 3 Electrical Power Outlets - 16/2 Durable Black Foot Tap Extension Cable Set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Info!B1:BJ5000""),2,FALSE),"""")"),"B08B6FDMRZ")</f>
        <v>B08B6FDMRZ</v>
      </c>
      <c r="B2" s="3" t="s">
        <v>212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37.25" customHeight="1" x14ac:dyDescent="0.2">
      <c r="A3" s="76" t="s">
        <v>30</v>
      </c>
      <c r="B3" s="77"/>
      <c r="C3" s="47">
        <f>((AE32+AF32)/0.85)*-1</f>
        <v>11.778023675294119</v>
      </c>
      <c r="D3" s="5">
        <f>SUM(D4:D99765)</f>
        <v>342</v>
      </c>
      <c r="E3" s="5"/>
      <c r="F3" s="6">
        <f t="shared" ref="F3:G3" si="0">SUM(F4:F99765)</f>
        <v>5447.7</v>
      </c>
      <c r="G3" s="6">
        <f t="shared" si="0"/>
        <v>-451.7</v>
      </c>
      <c r="H3" s="7">
        <f>G3/F3*-1</f>
        <v>8.2915725902674528E-2</v>
      </c>
      <c r="I3" s="8">
        <f>J3/F3</f>
        <v>0.13213737090965177</v>
      </c>
      <c r="J3" s="6">
        <f>SUM(J4:J99765)</f>
        <v>719.84475550450998</v>
      </c>
      <c r="K3" s="6">
        <f>J3/D3</f>
        <v>2.104809226621374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3 - Nov
2 - Dec
0 - Jan
1.5 - Feb")</f>
        <v>1.5 - March
1.5 - April
1.5 - May
1.5 - June
1.5 - July
1.5 - Aug
1.5 - Sept
1.5 - Oct
3 - Nov
2 - Dec
0 -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QTY-45")</f>
        <v>US QTY-45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91</v>
      </c>
      <c r="X3" s="7">
        <f>W3/D3</f>
        <v>0.26608187134502925</v>
      </c>
      <c r="Y3" s="6"/>
      <c r="Z3" s="5"/>
      <c r="AA3" s="5"/>
      <c r="AB3" s="5"/>
      <c r="AC3" s="5"/>
      <c r="AD3" s="6">
        <f>SUM(AD4:AD99765)</f>
        <v>-34.31626122250001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Info!B2:BZ7000""),37,FALSE)),"""")*-1"),-5.061320124)</f>
        <v>-5.0613201239999999</v>
      </c>
      <c r="AG3" s="6">
        <f>SUM(AG4:AG99765)</f>
        <v>-18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"/>
      <c r="AB4" s="26"/>
      <c r="AC4" s="27"/>
      <c r="AD4" s="25"/>
      <c r="AE4" s="25"/>
      <c r="AF4" s="25"/>
      <c r="AG4" s="25"/>
    </row>
    <row r="5" spans="1:33" ht="15.75" hidden="1" customHeight="1" x14ac:dyDescent="0.2">
      <c r="A5" s="28"/>
      <c r="B5" s="28"/>
      <c r="C5" s="15"/>
      <c r="D5" s="29"/>
      <c r="E5" s="29"/>
      <c r="F5" s="30"/>
      <c r="G5" s="30"/>
      <c r="H5" s="31"/>
      <c r="I5" s="31"/>
      <c r="J5" s="32"/>
      <c r="K5" s="32"/>
      <c r="L5" s="29"/>
      <c r="M5" s="33"/>
      <c r="N5" s="29"/>
      <c r="O5" s="34"/>
      <c r="P5" s="34"/>
      <c r="Q5" s="29"/>
      <c r="R5" s="29"/>
      <c r="S5" s="35"/>
      <c r="T5" s="28"/>
      <c r="U5" s="36"/>
      <c r="V5" s="37"/>
      <c r="W5" s="28"/>
      <c r="X5" s="38"/>
      <c r="Y5" s="39"/>
      <c r="Z5" s="28"/>
      <c r="AA5" s="28"/>
      <c r="AB5" s="40"/>
      <c r="AC5" s="41"/>
      <c r="AD5" s="39"/>
      <c r="AE5" s="39"/>
      <c r="AF5" s="39"/>
      <c r="AG5" s="39"/>
    </row>
    <row r="6" spans="1:33" ht="15.75" hidden="1" customHeight="1" x14ac:dyDescent="0.2">
      <c r="A6" s="28"/>
      <c r="B6" s="28"/>
      <c r="C6" s="15"/>
      <c r="D6" s="29"/>
      <c r="E6" s="29"/>
      <c r="F6" s="30"/>
      <c r="G6" s="30"/>
      <c r="H6" s="31"/>
      <c r="I6" s="31"/>
      <c r="J6" s="32"/>
      <c r="K6" s="32"/>
      <c r="L6" s="29"/>
      <c r="M6" s="33"/>
      <c r="N6" s="29"/>
      <c r="O6" s="34"/>
      <c r="P6" s="34"/>
      <c r="Q6" s="29"/>
      <c r="R6" s="29"/>
      <c r="S6" s="35"/>
      <c r="T6" s="28"/>
      <c r="U6" s="36"/>
      <c r="V6" s="37"/>
      <c r="W6" s="28"/>
      <c r="X6" s="38"/>
      <c r="Y6" s="39"/>
      <c r="Z6" s="28"/>
      <c r="AA6" s="28"/>
      <c r="AB6" s="40"/>
      <c r="AC6" s="41"/>
      <c r="AD6" s="39"/>
      <c r="AE6" s="39"/>
      <c r="AF6" s="39"/>
      <c r="AG6" s="39"/>
    </row>
    <row r="7" spans="1:33" ht="15.75" hidden="1" customHeight="1" x14ac:dyDescent="0.2">
      <c r="A7" s="28"/>
      <c r="B7" s="28"/>
      <c r="C7" s="15"/>
      <c r="D7" s="29"/>
      <c r="E7" s="29"/>
      <c r="F7" s="30"/>
      <c r="G7" s="30"/>
      <c r="H7" s="31"/>
      <c r="I7" s="31"/>
      <c r="J7" s="32"/>
      <c r="K7" s="32"/>
      <c r="L7" s="29"/>
      <c r="M7" s="33"/>
      <c r="N7" s="29"/>
      <c r="O7" s="34"/>
      <c r="P7" s="34"/>
      <c r="Q7" s="29"/>
      <c r="R7" s="29"/>
      <c r="S7" s="35"/>
      <c r="T7" s="28"/>
      <c r="U7" s="36"/>
      <c r="V7" s="37"/>
      <c r="W7" s="28"/>
      <c r="X7" s="38"/>
      <c r="Y7" s="39"/>
      <c r="Z7" s="28"/>
      <c r="AA7" s="28"/>
      <c r="AB7" s="40"/>
      <c r="AC7" s="41"/>
      <c r="AD7" s="39"/>
      <c r="AE7" s="39"/>
      <c r="AF7" s="39"/>
      <c r="AG7" s="39"/>
    </row>
    <row r="8" spans="1:33" ht="15.75" customHeight="1" x14ac:dyDescent="0.2">
      <c r="A8" s="28" t="s">
        <v>41</v>
      </c>
      <c r="B8" s="28" t="s">
        <v>213</v>
      </c>
      <c r="C8" s="15">
        <f t="shared" ref="C8:C32" si="1">IFERROR(F8/D8," - ")</f>
        <v>23.317499999999999</v>
      </c>
      <c r="D8" s="29">
        <v>8</v>
      </c>
      <c r="E8" s="29">
        <v>0</v>
      </c>
      <c r="F8" s="30">
        <v>186.54</v>
      </c>
      <c r="G8" s="30">
        <v>0</v>
      </c>
      <c r="H8" s="31">
        <f t="shared" ref="H8:H32" si="2">G8/F8*-1</f>
        <v>0</v>
      </c>
      <c r="I8" s="31">
        <f t="shared" ref="I8:I32" si="3">J8/F8</f>
        <v>0.36454558450377045</v>
      </c>
      <c r="J8" s="32">
        <f t="shared" ref="J8:J32" si="4">F8*0.85+G8+AF8*D8+D8*AE8+AG8+AD8</f>
        <v>68.00233333333334</v>
      </c>
      <c r="K8" s="32">
        <f t="shared" ref="K8:K32" si="5">J8/D8</f>
        <v>8.5002916666666675</v>
      </c>
      <c r="L8" s="29">
        <v>28</v>
      </c>
      <c r="M8" s="33">
        <f t="shared" ref="M8:M32" si="6">IFERROR(D8/L8,"-")</f>
        <v>0.2857142857142857</v>
      </c>
      <c r="N8" s="29">
        <v>22</v>
      </c>
      <c r="O8" s="34">
        <f t="shared" ref="O8:P8" si="7">D8/7</f>
        <v>1.1428571428571428</v>
      </c>
      <c r="P8" s="34">
        <f t="shared" si="7"/>
        <v>0</v>
      </c>
      <c r="Q8" s="29">
        <f t="shared" ref="Q8:Q32" si="8">ROUNDDOWN(N8/(O8+P8),0)</f>
        <v>19</v>
      </c>
      <c r="R8" s="29"/>
      <c r="S8" s="35">
        <v>1.2173913043478199</v>
      </c>
      <c r="T8" s="28">
        <v>195</v>
      </c>
      <c r="U8" s="36" t="s">
        <v>33</v>
      </c>
      <c r="V8" s="37" t="s">
        <v>33</v>
      </c>
      <c r="W8" s="28">
        <v>0</v>
      </c>
      <c r="X8" s="38">
        <f t="shared" ref="X8:X32" si="9">IFERROR(W8/D8,0)</f>
        <v>0</v>
      </c>
      <c r="Y8" s="39">
        <f t="shared" ref="Y8:Y32" si="10">IFERROR(G8/(W8+Z8)*-1,0)</f>
        <v>0</v>
      </c>
      <c r="Z8" s="28">
        <v>0</v>
      </c>
      <c r="AA8" s="28" t="s">
        <v>34</v>
      </c>
      <c r="AB8" s="40">
        <f t="shared" ref="AB8:AB32" si="11">IF(OR(AA8="UsLargeStandardSize",AA8="UsSmallStandardSize"),-0.69,-0.48)</f>
        <v>-0.69</v>
      </c>
      <c r="AC8" s="41">
        <v>0.1736111111111111</v>
      </c>
      <c r="AD8" s="39">
        <f t="shared" ref="AD8:AD32" si="12">IFERROR(AB8*AC8*D8*2,0)</f>
        <v>-1.9166666666666665</v>
      </c>
      <c r="AE8" s="39">
        <v>-6.56</v>
      </c>
      <c r="AF8" s="39">
        <v>-4.5199999999999996</v>
      </c>
      <c r="AG8" s="39">
        <v>0</v>
      </c>
    </row>
    <row r="9" spans="1:33" ht="15.75" customHeight="1" x14ac:dyDescent="0.2">
      <c r="A9" s="28" t="s">
        <v>43</v>
      </c>
      <c r="B9" s="28" t="s">
        <v>214</v>
      </c>
      <c r="C9" s="15">
        <f t="shared" si="1"/>
        <v>26</v>
      </c>
      <c r="D9" s="29">
        <v>1</v>
      </c>
      <c r="E9" s="29">
        <v>0</v>
      </c>
      <c r="F9" s="30">
        <v>26</v>
      </c>
      <c r="G9" s="30">
        <v>0</v>
      </c>
      <c r="H9" s="31">
        <f t="shared" si="2"/>
        <v>0</v>
      </c>
      <c r="I9" s="31">
        <f t="shared" si="3"/>
        <v>0.41476083333333325</v>
      </c>
      <c r="J9" s="32">
        <f t="shared" si="4"/>
        <v>10.783781666666664</v>
      </c>
      <c r="K9" s="32">
        <f t="shared" si="5"/>
        <v>10.783781666666664</v>
      </c>
      <c r="L9" s="29">
        <v>22</v>
      </c>
      <c r="M9" s="33">
        <f t="shared" si="6"/>
        <v>4.5454545454545456E-2</v>
      </c>
      <c r="N9" s="29">
        <v>21</v>
      </c>
      <c r="O9" s="34">
        <f t="shared" ref="O9:P9" si="13">D9/7</f>
        <v>0.14285714285714285</v>
      </c>
      <c r="P9" s="34">
        <f t="shared" si="13"/>
        <v>0</v>
      </c>
      <c r="Q9" s="29">
        <f t="shared" si="8"/>
        <v>147</v>
      </c>
      <c r="R9" s="29"/>
      <c r="S9" s="35">
        <v>1.4545454545454499</v>
      </c>
      <c r="T9" s="28">
        <v>195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0.1736111111111111</v>
      </c>
      <c r="AD9" s="39">
        <f t="shared" si="12"/>
        <v>-0.23958333333333331</v>
      </c>
      <c r="AE9" s="39">
        <v>-6.56</v>
      </c>
      <c r="AF9" s="39">
        <v>-4.516635</v>
      </c>
      <c r="AG9" s="39">
        <v>0</v>
      </c>
    </row>
    <row r="10" spans="1:33" ht="15.75" customHeight="1" x14ac:dyDescent="0.2">
      <c r="A10" s="28" t="s">
        <v>45</v>
      </c>
      <c r="B10" s="28" t="s">
        <v>215</v>
      </c>
      <c r="C10" s="15">
        <f t="shared" si="1"/>
        <v>24.7</v>
      </c>
      <c r="D10" s="29">
        <v>5</v>
      </c>
      <c r="E10" s="29">
        <v>0</v>
      </c>
      <c r="F10" s="30">
        <v>123.5</v>
      </c>
      <c r="G10" s="30">
        <v>0</v>
      </c>
      <c r="H10" s="31">
        <f t="shared" si="2"/>
        <v>0</v>
      </c>
      <c r="I10" s="31">
        <f t="shared" si="3"/>
        <v>0.45543764199366771</v>
      </c>
      <c r="J10" s="32">
        <f t="shared" si="4"/>
        <v>56.246548786217964</v>
      </c>
      <c r="K10" s="32">
        <f t="shared" si="5"/>
        <v>11.249309757243593</v>
      </c>
      <c r="L10" s="29">
        <v>25</v>
      </c>
      <c r="M10" s="33">
        <f t="shared" si="6"/>
        <v>0.2</v>
      </c>
      <c r="N10" s="29">
        <v>64</v>
      </c>
      <c r="O10" s="34">
        <f t="shared" ref="O10:P10" si="14">D10/7</f>
        <v>0.7142857142857143</v>
      </c>
      <c r="P10" s="34">
        <f t="shared" si="14"/>
        <v>0</v>
      </c>
      <c r="Q10" s="29">
        <f t="shared" si="8"/>
        <v>89</v>
      </c>
      <c r="R10" s="29"/>
      <c r="S10" s="35">
        <v>0.6875</v>
      </c>
      <c r="T10" s="28">
        <v>195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6.9983050925925924E-2</v>
      </c>
      <c r="AD10" s="39">
        <f t="shared" si="12"/>
        <v>-0.48288305138888882</v>
      </c>
      <c r="AE10" s="39">
        <v>-4.9000000000000004</v>
      </c>
      <c r="AF10" s="39">
        <v>-4.7491136324786298</v>
      </c>
      <c r="AG10" s="39">
        <v>0</v>
      </c>
    </row>
    <row r="11" spans="1:33" ht="15.75" customHeight="1" x14ac:dyDescent="0.2">
      <c r="A11" s="28" t="s">
        <v>47</v>
      </c>
      <c r="B11" s="28" t="s">
        <v>216</v>
      </c>
      <c r="C11" s="15">
        <f t="shared" si="1"/>
        <v>21.693333333333332</v>
      </c>
      <c r="D11" s="29">
        <v>6</v>
      </c>
      <c r="E11" s="29">
        <v>0</v>
      </c>
      <c r="F11" s="30">
        <v>130.16</v>
      </c>
      <c r="G11" s="30">
        <v>0</v>
      </c>
      <c r="H11" s="31">
        <f t="shared" si="2"/>
        <v>0</v>
      </c>
      <c r="I11" s="31">
        <f t="shared" si="3"/>
        <v>0.40075183269408071</v>
      </c>
      <c r="J11" s="32">
        <f t="shared" si="4"/>
        <v>52.161858543461541</v>
      </c>
      <c r="K11" s="32">
        <f t="shared" si="5"/>
        <v>8.6936430905769235</v>
      </c>
      <c r="L11" s="29">
        <v>19</v>
      </c>
      <c r="M11" s="33">
        <f t="shared" si="6"/>
        <v>0.31578947368421051</v>
      </c>
      <c r="N11" s="29">
        <v>70</v>
      </c>
      <c r="O11" s="34">
        <f t="shared" ref="O11:P11" si="15">D11/7</f>
        <v>0.8571428571428571</v>
      </c>
      <c r="P11" s="34">
        <f t="shared" si="15"/>
        <v>0</v>
      </c>
      <c r="Q11" s="29">
        <f t="shared" si="8"/>
        <v>81</v>
      </c>
      <c r="R11" s="29"/>
      <c r="S11" s="35">
        <v>1.07042253521126</v>
      </c>
      <c r="T11" s="28">
        <v>325</v>
      </c>
      <c r="U11" s="36">
        <v>130</v>
      </c>
      <c r="V11" s="37" t="s">
        <v>217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6.9983050925925924E-2</v>
      </c>
      <c r="AD11" s="39">
        <f t="shared" si="12"/>
        <v>-0.57945966166666663</v>
      </c>
      <c r="AE11" s="39">
        <v>-4.9000000000000004</v>
      </c>
      <c r="AF11" s="39">
        <v>-4.7491136324786298</v>
      </c>
      <c r="AG11" s="39">
        <v>0</v>
      </c>
    </row>
    <row r="12" spans="1:33" ht="15.75" customHeight="1" x14ac:dyDescent="0.2">
      <c r="A12" s="28" t="s">
        <v>49</v>
      </c>
      <c r="B12" s="28" t="s">
        <v>113</v>
      </c>
      <c r="C12" s="15">
        <f t="shared" si="1"/>
        <v>17.386000000000003</v>
      </c>
      <c r="D12" s="29">
        <v>5</v>
      </c>
      <c r="E12" s="29">
        <v>0</v>
      </c>
      <c r="F12" s="30">
        <v>86.93</v>
      </c>
      <c r="G12" s="30">
        <v>0</v>
      </c>
      <c r="H12" s="31">
        <f t="shared" si="2"/>
        <v>0</v>
      </c>
      <c r="I12" s="31">
        <f t="shared" si="3"/>
        <v>0.28945184385388201</v>
      </c>
      <c r="J12" s="32">
        <f t="shared" si="4"/>
        <v>25.162048786217966</v>
      </c>
      <c r="K12" s="32">
        <f t="shared" si="5"/>
        <v>5.0324097572435935</v>
      </c>
      <c r="L12" s="29">
        <v>19</v>
      </c>
      <c r="M12" s="33">
        <f t="shared" si="6"/>
        <v>0.26315789473684209</v>
      </c>
      <c r="N12" s="29">
        <v>50</v>
      </c>
      <c r="O12" s="34">
        <f t="shared" ref="O12:P12" si="16">D12/7</f>
        <v>0.7142857142857143</v>
      </c>
      <c r="P12" s="34">
        <f t="shared" si="16"/>
        <v>0</v>
      </c>
      <c r="Q12" s="29">
        <f t="shared" si="8"/>
        <v>70</v>
      </c>
      <c r="R12" s="29"/>
      <c r="S12" s="35">
        <v>1.31578947368421</v>
      </c>
      <c r="T12" s="28">
        <v>390</v>
      </c>
      <c r="U12" s="36">
        <v>195</v>
      </c>
      <c r="V12" s="37" t="s">
        <v>218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6.9983050925925924E-2</v>
      </c>
      <c r="AD12" s="39">
        <f t="shared" si="12"/>
        <v>-0.48288305138888882</v>
      </c>
      <c r="AE12" s="39">
        <v>-4.9000000000000004</v>
      </c>
      <c r="AF12" s="39">
        <v>-4.7491136324786298</v>
      </c>
      <c r="AG12" s="39">
        <v>0</v>
      </c>
    </row>
    <row r="13" spans="1:33" ht="15.75" customHeight="1" x14ac:dyDescent="0.2">
      <c r="A13" s="28" t="s">
        <v>51</v>
      </c>
      <c r="B13" s="28" t="s">
        <v>219</v>
      </c>
      <c r="C13" s="15">
        <f t="shared" si="1"/>
        <v>17.040000000000003</v>
      </c>
      <c r="D13" s="29">
        <v>18</v>
      </c>
      <c r="E13" s="29">
        <v>0</v>
      </c>
      <c r="F13" s="32">
        <v>306.72000000000003</v>
      </c>
      <c r="G13" s="30">
        <v>-37.250000000000007</v>
      </c>
      <c r="H13" s="31">
        <f t="shared" si="2"/>
        <v>0.12144627021387586</v>
      </c>
      <c r="I13" s="31">
        <f t="shared" si="3"/>
        <v>0.15461721118609845</v>
      </c>
      <c r="J13" s="32">
        <f t="shared" si="4"/>
        <v>47.424191015000119</v>
      </c>
      <c r="K13" s="32">
        <f t="shared" si="5"/>
        <v>2.6346772786111177</v>
      </c>
      <c r="L13" s="29">
        <v>29</v>
      </c>
      <c r="M13" s="33">
        <f t="shared" si="6"/>
        <v>0.62068965517241381</v>
      </c>
      <c r="N13" s="29">
        <v>47</v>
      </c>
      <c r="O13" s="34">
        <f t="shared" ref="O13:P13" si="17">D13/7</f>
        <v>2.5714285714285716</v>
      </c>
      <c r="P13" s="34">
        <f t="shared" si="17"/>
        <v>0</v>
      </c>
      <c r="Q13" s="29">
        <f t="shared" si="8"/>
        <v>18</v>
      </c>
      <c r="R13" s="29"/>
      <c r="S13" s="35">
        <v>1.3176470588235201</v>
      </c>
      <c r="T13" s="28">
        <v>195</v>
      </c>
      <c r="U13" s="36">
        <v>195</v>
      </c>
      <c r="V13" s="37" t="s">
        <v>220</v>
      </c>
      <c r="W13" s="28">
        <v>4</v>
      </c>
      <c r="X13" s="38">
        <f t="shared" si="9"/>
        <v>0.22222222222222221</v>
      </c>
      <c r="Y13" s="39">
        <f t="shared" si="10"/>
        <v>6.2083333333333348</v>
      </c>
      <c r="Z13" s="28">
        <v>2</v>
      </c>
      <c r="AA13" s="28" t="s">
        <v>34</v>
      </c>
      <c r="AB13" s="40">
        <f t="shared" si="11"/>
        <v>-0.69</v>
      </c>
      <c r="AC13" s="41">
        <v>6.9983050925925924E-2</v>
      </c>
      <c r="AD13" s="39">
        <f t="shared" si="12"/>
        <v>-1.7383789849999998</v>
      </c>
      <c r="AE13" s="39">
        <v>-4.9000000000000004</v>
      </c>
      <c r="AF13" s="39">
        <v>-4.7833016666666603</v>
      </c>
      <c r="AG13" s="39">
        <v>0</v>
      </c>
    </row>
    <row r="14" spans="1:33" ht="15.75" customHeight="1" x14ac:dyDescent="0.2">
      <c r="A14" s="28" t="s">
        <v>53</v>
      </c>
      <c r="B14" s="28" t="s">
        <v>221</v>
      </c>
      <c r="C14" s="15">
        <f t="shared" si="1"/>
        <v>17.7575</v>
      </c>
      <c r="D14" s="29">
        <v>16</v>
      </c>
      <c r="E14" s="29">
        <v>2</v>
      </c>
      <c r="F14" s="32">
        <v>284.12</v>
      </c>
      <c r="G14" s="30">
        <v>-35.81</v>
      </c>
      <c r="H14" s="31">
        <f t="shared" si="2"/>
        <v>0.12603829367872729</v>
      </c>
      <c r="I14" s="31">
        <f t="shared" si="3"/>
        <v>0.17321535818981065</v>
      </c>
      <c r="J14" s="32">
        <f t="shared" si="4"/>
        <v>49.213947568889004</v>
      </c>
      <c r="K14" s="32">
        <f t="shared" si="5"/>
        <v>3.0758717230555628</v>
      </c>
      <c r="L14" s="29">
        <v>49</v>
      </c>
      <c r="M14" s="33">
        <f t="shared" si="6"/>
        <v>0.32653061224489793</v>
      </c>
      <c r="N14" s="29">
        <v>30</v>
      </c>
      <c r="O14" s="34">
        <f t="shared" ref="O14:P14" si="18">D14/7</f>
        <v>2.2857142857142856</v>
      </c>
      <c r="P14" s="34">
        <f t="shared" si="18"/>
        <v>0.2857142857142857</v>
      </c>
      <c r="Q14" s="29">
        <f t="shared" si="8"/>
        <v>11</v>
      </c>
      <c r="R14" s="29"/>
      <c r="S14" s="35">
        <v>2.3505154639175201</v>
      </c>
      <c r="T14" s="28">
        <v>195</v>
      </c>
      <c r="U14" s="36">
        <v>195</v>
      </c>
      <c r="V14" s="37" t="s">
        <v>220</v>
      </c>
      <c r="W14" s="28">
        <v>10</v>
      </c>
      <c r="X14" s="38">
        <f t="shared" si="9"/>
        <v>0.625</v>
      </c>
      <c r="Y14" s="39">
        <f t="shared" si="10"/>
        <v>2.5578571428571428</v>
      </c>
      <c r="Z14" s="28">
        <v>4</v>
      </c>
      <c r="AA14" s="28" t="s">
        <v>34</v>
      </c>
      <c r="AB14" s="40">
        <f t="shared" si="11"/>
        <v>-0.69</v>
      </c>
      <c r="AC14" s="41">
        <v>6.9983050925925924E-2</v>
      </c>
      <c r="AD14" s="39">
        <f t="shared" si="12"/>
        <v>-1.5452257644444443</v>
      </c>
      <c r="AE14" s="39">
        <v>-4.9000000000000004</v>
      </c>
      <c r="AF14" s="39">
        <v>-4.7833016666666603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1"/>
        <v>18.897142857142853</v>
      </c>
      <c r="D15" s="29">
        <v>14</v>
      </c>
      <c r="E15" s="29">
        <v>0</v>
      </c>
      <c r="F15" s="32">
        <v>264.55999999999995</v>
      </c>
      <c r="G15" s="30">
        <v>-32.630000000000003</v>
      </c>
      <c r="H15" s="31">
        <f t="shared" si="2"/>
        <v>0.12333686120350774</v>
      </c>
      <c r="I15" s="31">
        <f t="shared" si="3"/>
        <v>0.20471951210605469</v>
      </c>
      <c r="J15" s="32">
        <f t="shared" si="4"/>
        <v>54.160594122777816</v>
      </c>
      <c r="K15" s="32">
        <f t="shared" si="5"/>
        <v>3.868613865912701</v>
      </c>
      <c r="L15" s="29">
        <v>36</v>
      </c>
      <c r="M15" s="33">
        <f t="shared" si="6"/>
        <v>0.3888888888888889</v>
      </c>
      <c r="N15" s="29">
        <v>17</v>
      </c>
      <c r="O15" s="34">
        <f t="shared" ref="O15:P15" si="19">D15/7</f>
        <v>2</v>
      </c>
      <c r="P15" s="34">
        <f t="shared" si="19"/>
        <v>0</v>
      </c>
      <c r="Q15" s="29">
        <f t="shared" si="8"/>
        <v>8</v>
      </c>
      <c r="R15" s="29"/>
      <c r="S15" s="35">
        <v>3.1555555555555501</v>
      </c>
      <c r="T15" s="28">
        <v>195</v>
      </c>
      <c r="U15" s="36">
        <v>195</v>
      </c>
      <c r="V15" s="37" t="s">
        <v>222</v>
      </c>
      <c r="W15" s="28">
        <v>9</v>
      </c>
      <c r="X15" s="38">
        <f t="shared" si="9"/>
        <v>0.6428571428571429</v>
      </c>
      <c r="Y15" s="39">
        <f t="shared" si="10"/>
        <v>2.330714285714286</v>
      </c>
      <c r="Z15" s="28">
        <v>5</v>
      </c>
      <c r="AA15" s="28" t="s">
        <v>34</v>
      </c>
      <c r="AB15" s="40">
        <f t="shared" si="11"/>
        <v>-0.69</v>
      </c>
      <c r="AC15" s="41">
        <v>6.9983050925925924E-2</v>
      </c>
      <c r="AD15" s="39">
        <f t="shared" si="12"/>
        <v>-1.3520725438888888</v>
      </c>
      <c r="AE15" s="39">
        <v>-4.9000000000000004</v>
      </c>
      <c r="AF15" s="39">
        <v>-4.86666666666666</v>
      </c>
      <c r="AG15" s="39">
        <v>0</v>
      </c>
    </row>
    <row r="16" spans="1:33" ht="15.75" customHeight="1" x14ac:dyDescent="0.2">
      <c r="A16" s="28" t="s">
        <v>56</v>
      </c>
      <c r="B16" s="28" t="s">
        <v>223</v>
      </c>
      <c r="C16" s="15">
        <f t="shared" si="1"/>
        <v>18.984999999999999</v>
      </c>
      <c r="D16" s="29">
        <v>8</v>
      </c>
      <c r="E16" s="29">
        <v>1</v>
      </c>
      <c r="F16" s="32">
        <v>151.88</v>
      </c>
      <c r="G16" s="30">
        <v>-33.58</v>
      </c>
      <c r="H16" s="31">
        <f t="shared" si="2"/>
        <v>0.22109560179088752</v>
      </c>
      <c r="I16" s="31">
        <f t="shared" si="3"/>
        <v>0.10937617714277377</v>
      </c>
      <c r="J16" s="32">
        <f t="shared" si="4"/>
        <v>16.61205378444448</v>
      </c>
      <c r="K16" s="32">
        <f t="shared" si="5"/>
        <v>2.0765067230555601</v>
      </c>
      <c r="L16" s="29">
        <v>42</v>
      </c>
      <c r="M16" s="33">
        <f t="shared" si="6"/>
        <v>0.19047619047619047</v>
      </c>
      <c r="N16" s="29">
        <v>9</v>
      </c>
      <c r="O16" s="34">
        <f t="shared" ref="O16:P16" si="20">D16/7</f>
        <v>1.1428571428571428</v>
      </c>
      <c r="P16" s="34">
        <f t="shared" si="20"/>
        <v>0.14285714285714285</v>
      </c>
      <c r="Q16" s="29">
        <f t="shared" si="8"/>
        <v>7</v>
      </c>
      <c r="R16" s="29"/>
      <c r="S16" s="35">
        <v>3.3978494623655902</v>
      </c>
      <c r="T16" s="28">
        <v>195</v>
      </c>
      <c r="U16" s="36">
        <v>195</v>
      </c>
      <c r="V16" s="37" t="s">
        <v>222</v>
      </c>
      <c r="W16" s="28">
        <v>3</v>
      </c>
      <c r="X16" s="38">
        <f t="shared" si="9"/>
        <v>0.375</v>
      </c>
      <c r="Y16" s="39">
        <f t="shared" si="10"/>
        <v>3.7311111111111108</v>
      </c>
      <c r="Z16" s="28">
        <v>6</v>
      </c>
      <c r="AA16" s="28" t="s">
        <v>34</v>
      </c>
      <c r="AB16" s="40">
        <f t="shared" si="11"/>
        <v>-0.69</v>
      </c>
      <c r="AC16" s="41">
        <v>6.9983050925925924E-2</v>
      </c>
      <c r="AD16" s="39">
        <f t="shared" si="12"/>
        <v>-0.77261288222222213</v>
      </c>
      <c r="AE16" s="39">
        <v>-4.9000000000000004</v>
      </c>
      <c r="AF16" s="39">
        <v>-4.86666666666666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1"/>
        <v>18.361333333333334</v>
      </c>
      <c r="D17" s="29">
        <v>15</v>
      </c>
      <c r="E17" s="29">
        <v>3</v>
      </c>
      <c r="F17" s="32">
        <v>275.42</v>
      </c>
      <c r="G17" s="30">
        <v>-26.479999999999993</v>
      </c>
      <c r="H17" s="31">
        <f t="shared" si="2"/>
        <v>9.6144070873574877E-2</v>
      </c>
      <c r="I17" s="31">
        <f t="shared" si="3"/>
        <v>0.21668125352491996</v>
      </c>
      <c r="J17" s="32">
        <f t="shared" si="4"/>
        <v>59.678350845833457</v>
      </c>
      <c r="K17" s="32">
        <f t="shared" si="5"/>
        <v>3.9785567230555636</v>
      </c>
      <c r="L17" s="29">
        <v>43</v>
      </c>
      <c r="M17" s="33">
        <f t="shared" si="6"/>
        <v>0.34883720930232559</v>
      </c>
      <c r="N17" s="29">
        <v>67</v>
      </c>
      <c r="O17" s="34">
        <f t="shared" ref="O17:P17" si="21">D17/7</f>
        <v>2.1428571428571428</v>
      </c>
      <c r="P17" s="34">
        <f t="shared" si="21"/>
        <v>0.42857142857142855</v>
      </c>
      <c r="Q17" s="29">
        <f t="shared" si="8"/>
        <v>26</v>
      </c>
      <c r="R17" s="29"/>
      <c r="S17" s="35">
        <v>2.37419354838709</v>
      </c>
      <c r="T17" s="28">
        <v>0</v>
      </c>
      <c r="U17" s="36" t="s">
        <v>33</v>
      </c>
      <c r="V17" s="37" t="s">
        <v>33</v>
      </c>
      <c r="W17" s="28">
        <v>8</v>
      </c>
      <c r="X17" s="38">
        <f t="shared" si="9"/>
        <v>0.53333333333333333</v>
      </c>
      <c r="Y17" s="39">
        <f t="shared" si="10"/>
        <v>2.0369230769230766</v>
      </c>
      <c r="Z17" s="28">
        <v>5</v>
      </c>
      <c r="AA17" s="28" t="s">
        <v>34</v>
      </c>
      <c r="AB17" s="40">
        <f t="shared" si="11"/>
        <v>-0.69</v>
      </c>
      <c r="AC17" s="41">
        <v>6.9983050925925924E-2</v>
      </c>
      <c r="AD17" s="39">
        <f t="shared" si="12"/>
        <v>-1.4486491541666664</v>
      </c>
      <c r="AE17" s="39">
        <v>-4.9000000000000004</v>
      </c>
      <c r="AF17" s="39">
        <v>-4.86666666666666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1"/>
        <v>18.054999999999996</v>
      </c>
      <c r="D18" s="29">
        <v>14</v>
      </c>
      <c r="E18" s="29">
        <v>1</v>
      </c>
      <c r="F18" s="32">
        <v>252.76999999999995</v>
      </c>
      <c r="G18" s="30">
        <v>-32.24</v>
      </c>
      <c r="H18" s="31">
        <f t="shared" si="2"/>
        <v>0.12754678165921593</v>
      </c>
      <c r="I18" s="31">
        <f t="shared" si="3"/>
        <v>0.17616447411788505</v>
      </c>
      <c r="J18" s="32">
        <f t="shared" si="4"/>
        <v>44.529094122777799</v>
      </c>
      <c r="K18" s="32">
        <f t="shared" si="5"/>
        <v>3.180649580198414</v>
      </c>
      <c r="L18" s="29">
        <v>38</v>
      </c>
      <c r="M18" s="33">
        <f t="shared" si="6"/>
        <v>0.36842105263157893</v>
      </c>
      <c r="N18" s="29">
        <v>246</v>
      </c>
      <c r="O18" s="34">
        <f t="shared" ref="O18:P18" si="22">D18/7</f>
        <v>2</v>
      </c>
      <c r="P18" s="34">
        <f t="shared" si="22"/>
        <v>0.14285714285714285</v>
      </c>
      <c r="Q18" s="29">
        <f t="shared" si="8"/>
        <v>114</v>
      </c>
      <c r="R18" s="29"/>
      <c r="S18" s="35">
        <v>1.34556574923547</v>
      </c>
      <c r="T18" s="28">
        <v>0</v>
      </c>
      <c r="U18" s="36">
        <v>0</v>
      </c>
      <c r="V18" s="37" t="s">
        <v>33</v>
      </c>
      <c r="W18" s="28">
        <v>4</v>
      </c>
      <c r="X18" s="38">
        <f t="shared" si="9"/>
        <v>0.2857142857142857</v>
      </c>
      <c r="Y18" s="39">
        <f t="shared" si="10"/>
        <v>3.5822222222222226</v>
      </c>
      <c r="Z18" s="28">
        <v>5</v>
      </c>
      <c r="AA18" s="28" t="s">
        <v>34</v>
      </c>
      <c r="AB18" s="40">
        <f t="shared" si="11"/>
        <v>-0.69</v>
      </c>
      <c r="AC18" s="41">
        <v>6.9983050925925924E-2</v>
      </c>
      <c r="AD18" s="39">
        <f t="shared" si="12"/>
        <v>-1.3520725438888888</v>
      </c>
      <c r="AE18" s="39">
        <v>-4.9000000000000004</v>
      </c>
      <c r="AF18" s="39">
        <v>-4.86666666666666</v>
      </c>
      <c r="AG18" s="39">
        <v>0</v>
      </c>
    </row>
    <row r="19" spans="1:33" ht="15.75" customHeight="1" x14ac:dyDescent="0.2">
      <c r="A19" s="28" t="s">
        <v>60</v>
      </c>
      <c r="B19" s="28" t="s">
        <v>224</v>
      </c>
      <c r="C19" s="15">
        <f t="shared" si="1"/>
        <v>17.984545454545454</v>
      </c>
      <c r="D19" s="29">
        <v>11</v>
      </c>
      <c r="E19" s="29">
        <v>0</v>
      </c>
      <c r="F19" s="32">
        <v>197.82999999999998</v>
      </c>
      <c r="G19" s="30">
        <v>-31.070000000000004</v>
      </c>
      <c r="H19" s="31">
        <f t="shared" si="2"/>
        <v>0.15705403629378764</v>
      </c>
      <c r="I19" s="31">
        <f t="shared" si="3"/>
        <v>0.1317283726108836</v>
      </c>
      <c r="J19" s="32">
        <f t="shared" si="4"/>
        <v>26.059823953611101</v>
      </c>
      <c r="K19" s="32">
        <f t="shared" si="5"/>
        <v>2.3690749048737363</v>
      </c>
      <c r="L19" s="29">
        <v>49</v>
      </c>
      <c r="M19" s="33">
        <f t="shared" si="6"/>
        <v>0.22448979591836735</v>
      </c>
      <c r="N19" s="29">
        <v>235</v>
      </c>
      <c r="O19" s="34">
        <f t="shared" ref="O19:P19" si="23">D19/7</f>
        <v>1.5714285714285714</v>
      </c>
      <c r="P19" s="34">
        <f t="shared" si="23"/>
        <v>0</v>
      </c>
      <c r="Q19" s="29">
        <f t="shared" si="8"/>
        <v>149</v>
      </c>
      <c r="R19" s="29"/>
      <c r="S19" s="35">
        <v>1.43712574850299</v>
      </c>
      <c r="T19" s="28">
        <v>0</v>
      </c>
      <c r="U19" s="36" t="s">
        <v>33</v>
      </c>
      <c r="V19" s="37" t="s">
        <v>33</v>
      </c>
      <c r="W19" s="28">
        <v>5</v>
      </c>
      <c r="X19" s="38">
        <f t="shared" si="9"/>
        <v>0.45454545454545453</v>
      </c>
      <c r="Y19" s="39">
        <f t="shared" si="10"/>
        <v>3.4522222222222227</v>
      </c>
      <c r="Z19" s="28">
        <v>4</v>
      </c>
      <c r="AA19" s="28" t="s">
        <v>34</v>
      </c>
      <c r="AB19" s="40">
        <f t="shared" si="11"/>
        <v>-0.69</v>
      </c>
      <c r="AC19" s="41">
        <v>6.9983050925925924E-2</v>
      </c>
      <c r="AD19" s="39">
        <f t="shared" si="12"/>
        <v>-1.0623427130555554</v>
      </c>
      <c r="AE19" s="39">
        <v>-4.9000000000000004</v>
      </c>
      <c r="AF19" s="39">
        <v>-5.0966666666666667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1"/>
        <v>17.949999999999996</v>
      </c>
      <c r="D20" s="29">
        <v>15</v>
      </c>
      <c r="E20" s="29">
        <v>0</v>
      </c>
      <c r="F20" s="32">
        <v>269.24999999999994</v>
      </c>
      <c r="G20" s="30">
        <v>-24.889999999999997</v>
      </c>
      <c r="H20" s="31">
        <f t="shared" si="2"/>
        <v>9.2441968430826374E-2</v>
      </c>
      <c r="I20" s="31">
        <f t="shared" si="3"/>
        <v>0.19526035597338276</v>
      </c>
      <c r="J20" s="32">
        <f t="shared" si="4"/>
        <v>52.573850845833299</v>
      </c>
      <c r="K20" s="32">
        <f t="shared" si="5"/>
        <v>3.5049233897222201</v>
      </c>
      <c r="L20" s="29">
        <v>46</v>
      </c>
      <c r="M20" s="33">
        <f t="shared" si="6"/>
        <v>0.32608695652173914</v>
      </c>
      <c r="N20" s="29">
        <v>204</v>
      </c>
      <c r="O20" s="34">
        <f t="shared" ref="O20:P20" si="24">D20/7</f>
        <v>2.1428571428571428</v>
      </c>
      <c r="P20" s="34">
        <f t="shared" si="24"/>
        <v>0</v>
      </c>
      <c r="Q20" s="29">
        <f t="shared" si="8"/>
        <v>95</v>
      </c>
      <c r="R20" s="29"/>
      <c r="S20" s="35">
        <v>1.6869009584664501</v>
      </c>
      <c r="T20" s="28">
        <v>0</v>
      </c>
      <c r="U20" s="36" t="s">
        <v>33</v>
      </c>
      <c r="V20" s="37" t="s">
        <v>33</v>
      </c>
      <c r="W20" s="28">
        <v>3</v>
      </c>
      <c r="X20" s="38">
        <f t="shared" si="9"/>
        <v>0.2</v>
      </c>
      <c r="Y20" s="39">
        <f t="shared" si="10"/>
        <v>2.7655555555555553</v>
      </c>
      <c r="Z20" s="28">
        <v>6</v>
      </c>
      <c r="AA20" s="28" t="s">
        <v>34</v>
      </c>
      <c r="AB20" s="40">
        <f t="shared" si="11"/>
        <v>-0.69</v>
      </c>
      <c r="AC20" s="41">
        <v>6.9983050925925924E-2</v>
      </c>
      <c r="AD20" s="39">
        <f t="shared" si="12"/>
        <v>-1.4486491541666664</v>
      </c>
      <c r="AE20" s="39">
        <v>-4.9000000000000004</v>
      </c>
      <c r="AF20" s="39">
        <v>-5.0966666666666667</v>
      </c>
      <c r="AG20" s="39">
        <v>0</v>
      </c>
    </row>
    <row r="21" spans="1:33" ht="15.75" customHeight="1" x14ac:dyDescent="0.2">
      <c r="A21" s="28" t="s">
        <v>63</v>
      </c>
      <c r="B21" s="28" t="s">
        <v>225</v>
      </c>
      <c r="C21" s="15">
        <f t="shared" si="1"/>
        <v>17.975000000000001</v>
      </c>
      <c r="D21" s="29">
        <v>8</v>
      </c>
      <c r="E21" s="29">
        <v>0</v>
      </c>
      <c r="F21" s="32">
        <v>143.80000000000001</v>
      </c>
      <c r="G21" s="30">
        <v>-13.760000000000002</v>
      </c>
      <c r="H21" s="31">
        <f t="shared" si="2"/>
        <v>9.5688456189151602E-2</v>
      </c>
      <c r="I21" s="31">
        <f t="shared" si="3"/>
        <v>0.19279592339669285</v>
      </c>
      <c r="J21" s="32">
        <f t="shared" si="4"/>
        <v>27.724053784444433</v>
      </c>
      <c r="K21" s="32">
        <f t="shared" si="5"/>
        <v>3.4655067230555541</v>
      </c>
      <c r="L21" s="29">
        <v>20</v>
      </c>
      <c r="M21" s="33">
        <f t="shared" si="6"/>
        <v>0.4</v>
      </c>
      <c r="N21" s="29">
        <v>213</v>
      </c>
      <c r="O21" s="34">
        <f t="shared" ref="O21:P21" si="25">D21/7</f>
        <v>1.1428571428571428</v>
      </c>
      <c r="P21" s="34">
        <f t="shared" si="25"/>
        <v>0</v>
      </c>
      <c r="Q21" s="29">
        <f t="shared" si="8"/>
        <v>186</v>
      </c>
      <c r="R21" s="29"/>
      <c r="S21" s="35">
        <v>1.50663129973474</v>
      </c>
      <c r="T21" s="28" t="s">
        <v>33</v>
      </c>
      <c r="U21" s="36" t="s">
        <v>33</v>
      </c>
      <c r="V21" s="37" t="s">
        <v>33</v>
      </c>
      <c r="W21" s="28">
        <v>1</v>
      </c>
      <c r="X21" s="38">
        <f t="shared" si="9"/>
        <v>0.125</v>
      </c>
      <c r="Y21" s="39">
        <f t="shared" si="10"/>
        <v>3.4400000000000004</v>
      </c>
      <c r="Z21" s="28">
        <v>3</v>
      </c>
      <c r="AA21" s="28" t="s">
        <v>34</v>
      </c>
      <c r="AB21" s="40">
        <f t="shared" si="11"/>
        <v>-0.69</v>
      </c>
      <c r="AC21" s="41">
        <v>6.9983050925925924E-2</v>
      </c>
      <c r="AD21" s="39">
        <f t="shared" si="12"/>
        <v>-0.77261288222222213</v>
      </c>
      <c r="AE21" s="39">
        <v>-4.9000000000000004</v>
      </c>
      <c r="AF21" s="39">
        <v>-5.0966666666666667</v>
      </c>
      <c r="AG21" s="39">
        <v>0</v>
      </c>
    </row>
    <row r="22" spans="1:33" ht="15.75" customHeight="1" x14ac:dyDescent="0.2">
      <c r="A22" s="28" t="s">
        <v>64</v>
      </c>
      <c r="B22" s="28" t="s">
        <v>226</v>
      </c>
      <c r="C22" s="15">
        <f t="shared" si="1"/>
        <v>17.95</v>
      </c>
      <c r="D22" s="29">
        <v>7</v>
      </c>
      <c r="E22" s="29">
        <v>1</v>
      </c>
      <c r="F22" s="30">
        <v>125.65</v>
      </c>
      <c r="G22" s="30">
        <v>-10.68</v>
      </c>
      <c r="H22" s="31">
        <f t="shared" si="2"/>
        <v>8.4998010346199748E-2</v>
      </c>
      <c r="I22" s="31">
        <f t="shared" si="3"/>
        <v>0.20270431405800943</v>
      </c>
      <c r="J22" s="32">
        <f t="shared" si="4"/>
        <v>25.469797061388885</v>
      </c>
      <c r="K22" s="32">
        <f t="shared" si="5"/>
        <v>3.6385424373412691</v>
      </c>
      <c r="L22" s="29">
        <v>30</v>
      </c>
      <c r="M22" s="33">
        <f t="shared" si="6"/>
        <v>0.23333333333333334</v>
      </c>
      <c r="N22" s="29">
        <v>205</v>
      </c>
      <c r="O22" s="34">
        <f t="shared" ref="O22:P22" si="26">D22/7</f>
        <v>1</v>
      </c>
      <c r="P22" s="34">
        <f t="shared" si="26"/>
        <v>0.14285714285714285</v>
      </c>
      <c r="Q22" s="29">
        <f t="shared" si="8"/>
        <v>179</v>
      </c>
      <c r="R22" s="29"/>
      <c r="S22" s="35">
        <v>1.11153119092627</v>
      </c>
      <c r="T22" s="28">
        <v>210</v>
      </c>
      <c r="U22" s="36" t="s">
        <v>33</v>
      </c>
      <c r="V22" s="37" t="s">
        <v>33</v>
      </c>
      <c r="W22" s="28">
        <v>2</v>
      </c>
      <c r="X22" s="38">
        <f t="shared" si="9"/>
        <v>0.2857142857142857</v>
      </c>
      <c r="Y22" s="39">
        <f t="shared" si="10"/>
        <v>2.67</v>
      </c>
      <c r="Z22" s="28">
        <v>2</v>
      </c>
      <c r="AA22" s="28" t="s">
        <v>34</v>
      </c>
      <c r="AB22" s="40">
        <f t="shared" si="11"/>
        <v>-0.69</v>
      </c>
      <c r="AC22" s="41">
        <v>6.9983050925925924E-2</v>
      </c>
      <c r="AD22" s="39">
        <f t="shared" si="12"/>
        <v>-0.67603627194444438</v>
      </c>
      <c r="AE22" s="39">
        <v>-4.9000000000000004</v>
      </c>
      <c r="AF22" s="39">
        <v>-5.0966666666666667</v>
      </c>
      <c r="AG22" s="39">
        <v>0</v>
      </c>
    </row>
    <row r="23" spans="1:33" ht="15.75" customHeight="1" x14ac:dyDescent="0.2">
      <c r="A23" s="28" t="s">
        <v>65</v>
      </c>
      <c r="B23" s="28" t="s">
        <v>227</v>
      </c>
      <c r="C23" s="15">
        <f t="shared" si="1"/>
        <v>17.561818181818182</v>
      </c>
      <c r="D23" s="29">
        <v>11</v>
      </c>
      <c r="E23" s="29">
        <v>1</v>
      </c>
      <c r="F23" s="32">
        <v>193.18</v>
      </c>
      <c r="G23" s="30">
        <v>-14.47</v>
      </c>
      <c r="H23" s="31">
        <f t="shared" si="2"/>
        <v>7.4904234392794283E-2</v>
      </c>
      <c r="I23" s="31">
        <f t="shared" si="3"/>
        <v>0.20036920982302053</v>
      </c>
      <c r="J23" s="32">
        <f t="shared" si="4"/>
        <v>38.707323953611109</v>
      </c>
      <c r="K23" s="32">
        <f t="shared" si="5"/>
        <v>3.5188476321464646</v>
      </c>
      <c r="L23" s="29">
        <v>27</v>
      </c>
      <c r="M23" s="33">
        <f t="shared" si="6"/>
        <v>0.40740740740740738</v>
      </c>
      <c r="N23" s="29">
        <v>193</v>
      </c>
      <c r="O23" s="34">
        <f t="shared" ref="O23:P23" si="27">D23/7</f>
        <v>1.5714285714285714</v>
      </c>
      <c r="P23" s="34">
        <f t="shared" si="27"/>
        <v>0.14285714285714285</v>
      </c>
      <c r="Q23" s="29">
        <f t="shared" si="8"/>
        <v>112</v>
      </c>
      <c r="R23" s="29"/>
      <c r="S23" s="35">
        <v>1.1407407407407399</v>
      </c>
      <c r="T23" s="28">
        <v>210</v>
      </c>
      <c r="U23" s="36" t="s">
        <v>33</v>
      </c>
      <c r="V23" s="37" t="s">
        <v>33</v>
      </c>
      <c r="W23" s="28">
        <v>2</v>
      </c>
      <c r="X23" s="38">
        <f t="shared" si="9"/>
        <v>0.18181818181818182</v>
      </c>
      <c r="Y23" s="39">
        <f t="shared" si="10"/>
        <v>2.8940000000000001</v>
      </c>
      <c r="Z23" s="28">
        <v>3</v>
      </c>
      <c r="AA23" s="28" t="s">
        <v>34</v>
      </c>
      <c r="AB23" s="40">
        <f t="shared" si="11"/>
        <v>-0.69</v>
      </c>
      <c r="AC23" s="41">
        <v>6.9983050925925924E-2</v>
      </c>
      <c r="AD23" s="39">
        <f t="shared" si="12"/>
        <v>-1.0623427130555554</v>
      </c>
      <c r="AE23" s="39">
        <v>-4.9000000000000004</v>
      </c>
      <c r="AF23" s="39">
        <v>-5.0966666666666667</v>
      </c>
      <c r="AG23" s="39">
        <v>0</v>
      </c>
    </row>
    <row r="24" spans="1:33" ht="15.75" customHeight="1" x14ac:dyDescent="0.2">
      <c r="A24" s="28" t="s">
        <v>66</v>
      </c>
      <c r="B24" s="28" t="s">
        <v>228</v>
      </c>
      <c r="C24" s="15">
        <f t="shared" si="1"/>
        <v>15.870555555555553</v>
      </c>
      <c r="D24" s="29">
        <v>18</v>
      </c>
      <c r="E24" s="29">
        <v>2</v>
      </c>
      <c r="F24" s="32">
        <v>285.66999999999996</v>
      </c>
      <c r="G24" s="32">
        <v>-14.870000000000001</v>
      </c>
      <c r="H24" s="31">
        <f t="shared" si="2"/>
        <v>5.2053068225574976E-2</v>
      </c>
      <c r="I24" s="31">
        <f t="shared" si="3"/>
        <v>0.16197402952707649</v>
      </c>
      <c r="J24" s="32">
        <f t="shared" si="4"/>
        <v>46.271121014999935</v>
      </c>
      <c r="K24" s="32">
        <f t="shared" si="5"/>
        <v>2.5706178341666632</v>
      </c>
      <c r="L24" s="29">
        <v>46</v>
      </c>
      <c r="M24" s="33">
        <f t="shared" si="6"/>
        <v>0.39130434782608697</v>
      </c>
      <c r="N24" s="29">
        <v>175</v>
      </c>
      <c r="O24" s="34">
        <f t="shared" ref="O24:P24" si="28">D24/7</f>
        <v>2.5714285714285716</v>
      </c>
      <c r="P24" s="34">
        <f t="shared" si="28"/>
        <v>0.2857142857142857</v>
      </c>
      <c r="Q24" s="29">
        <f t="shared" si="8"/>
        <v>61</v>
      </c>
      <c r="R24" s="29"/>
      <c r="S24" s="35">
        <v>1.26232741617357</v>
      </c>
      <c r="T24" s="28">
        <v>210</v>
      </c>
      <c r="U24" s="36" t="s">
        <v>33</v>
      </c>
      <c r="V24" s="37" t="s">
        <v>33</v>
      </c>
      <c r="W24" s="28">
        <v>4</v>
      </c>
      <c r="X24" s="38">
        <f t="shared" si="9"/>
        <v>0.22222222222222221</v>
      </c>
      <c r="Y24" s="39">
        <f t="shared" si="10"/>
        <v>2.4783333333333335</v>
      </c>
      <c r="Z24" s="28">
        <v>2</v>
      </c>
      <c r="AA24" s="28" t="s">
        <v>34</v>
      </c>
      <c r="AB24" s="40">
        <f t="shared" si="11"/>
        <v>-0.69</v>
      </c>
      <c r="AC24" s="41">
        <v>6.9983050925925924E-2</v>
      </c>
      <c r="AD24" s="39">
        <f t="shared" si="12"/>
        <v>-1.7383789849999998</v>
      </c>
      <c r="AE24" s="39">
        <v>-4.9000000000000004</v>
      </c>
      <c r="AF24" s="39">
        <v>-5.0966666666666667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1"/>
        <v>15.010769230769229</v>
      </c>
      <c r="D25" s="29">
        <v>26</v>
      </c>
      <c r="E25" s="29">
        <v>1</v>
      </c>
      <c r="F25" s="32">
        <v>390.28</v>
      </c>
      <c r="G25" s="32">
        <v>-29.82</v>
      </c>
      <c r="H25" s="31">
        <f t="shared" si="2"/>
        <v>7.6406682381879684E-2</v>
      </c>
      <c r="I25" s="31">
        <f t="shared" si="3"/>
        <v>0.10097111851178124</v>
      </c>
      <c r="J25" s="32">
        <f t="shared" si="4"/>
        <v>39.407008132777982</v>
      </c>
      <c r="K25" s="32">
        <f t="shared" si="5"/>
        <v>1.5156541589529993</v>
      </c>
      <c r="L25" s="29">
        <v>57</v>
      </c>
      <c r="M25" s="33">
        <f t="shared" si="6"/>
        <v>0.45614035087719296</v>
      </c>
      <c r="N25" s="29">
        <v>147</v>
      </c>
      <c r="O25" s="34">
        <f t="shared" ref="O25:P25" si="29">D25/7</f>
        <v>3.7142857142857144</v>
      </c>
      <c r="P25" s="34">
        <f t="shared" si="29"/>
        <v>0.14285714285714285</v>
      </c>
      <c r="Q25" s="29">
        <f t="shared" si="8"/>
        <v>38</v>
      </c>
      <c r="R25" s="29"/>
      <c r="S25" s="35">
        <v>1.635103926096998</v>
      </c>
      <c r="T25" s="28">
        <v>210</v>
      </c>
      <c r="U25" s="36" t="s">
        <v>33</v>
      </c>
      <c r="V25" s="37" t="s">
        <v>33</v>
      </c>
      <c r="W25" s="14">
        <v>11</v>
      </c>
      <c r="X25" s="38">
        <f t="shared" si="9"/>
        <v>0.42307692307692307</v>
      </c>
      <c r="Y25" s="39">
        <f t="shared" si="10"/>
        <v>1.3554545454545455</v>
      </c>
      <c r="Z25" s="14">
        <v>11</v>
      </c>
      <c r="AA25" s="28" t="s">
        <v>34</v>
      </c>
      <c r="AB25" s="40">
        <f t="shared" si="11"/>
        <v>-0.69</v>
      </c>
      <c r="AC25" s="41">
        <v>6.9983050925925924E-2</v>
      </c>
      <c r="AD25" s="39">
        <f t="shared" si="12"/>
        <v>-2.5109918672222218</v>
      </c>
      <c r="AE25" s="39">
        <v>-4.9000000000000004</v>
      </c>
      <c r="AF25" s="39">
        <v>-5.0999999999999899</v>
      </c>
      <c r="AG25" s="39">
        <v>0</v>
      </c>
    </row>
    <row r="26" spans="1:33" ht="15.75" customHeight="1" x14ac:dyDescent="0.2">
      <c r="A26" s="14" t="s">
        <v>68</v>
      </c>
      <c r="B26" s="14" t="s">
        <v>229</v>
      </c>
      <c r="C26" s="15">
        <f t="shared" si="1"/>
        <v>14.184374999999999</v>
      </c>
      <c r="D26" s="16">
        <v>16</v>
      </c>
      <c r="E26" s="16">
        <v>0</v>
      </c>
      <c r="F26" s="17">
        <v>226.95</v>
      </c>
      <c r="G26" s="17">
        <v>-22.85</v>
      </c>
      <c r="H26" s="31">
        <f t="shared" si="2"/>
        <v>0.10068296981714035</v>
      </c>
      <c r="I26" s="31">
        <f t="shared" si="3"/>
        <v>3.3277260346136699E-2</v>
      </c>
      <c r="J26" s="32">
        <f t="shared" si="4"/>
        <v>7.5522742355557231</v>
      </c>
      <c r="K26" s="32">
        <f t="shared" si="5"/>
        <v>0.47201713972223269</v>
      </c>
      <c r="L26" s="16">
        <v>53</v>
      </c>
      <c r="M26" s="33">
        <f t="shared" si="6"/>
        <v>0.30188679245283018</v>
      </c>
      <c r="N26" s="16">
        <v>131</v>
      </c>
      <c r="O26" s="34">
        <f t="shared" ref="O26:P26" si="30">D26/7</f>
        <v>2.2857142857142856</v>
      </c>
      <c r="P26" s="34">
        <f t="shared" si="30"/>
        <v>0</v>
      </c>
      <c r="Q26" s="29">
        <f t="shared" si="8"/>
        <v>57</v>
      </c>
      <c r="R26" s="29"/>
      <c r="S26" s="21">
        <v>1.5878524945770069</v>
      </c>
      <c r="T26" s="28">
        <v>210</v>
      </c>
      <c r="U26" s="36" t="s">
        <v>33</v>
      </c>
      <c r="V26" s="37" t="s">
        <v>33</v>
      </c>
      <c r="W26" s="14">
        <v>3</v>
      </c>
      <c r="X26" s="38">
        <f t="shared" si="9"/>
        <v>0.1875</v>
      </c>
      <c r="Y26" s="39">
        <f t="shared" si="10"/>
        <v>3.2642857142857147</v>
      </c>
      <c r="Z26" s="14">
        <v>4</v>
      </c>
      <c r="AA26" s="28" t="s">
        <v>34</v>
      </c>
      <c r="AB26" s="40">
        <f t="shared" si="11"/>
        <v>-0.69</v>
      </c>
      <c r="AC26" s="41">
        <v>6.9983050925925924E-2</v>
      </c>
      <c r="AD26" s="39">
        <f t="shared" si="12"/>
        <v>-1.5452257644444443</v>
      </c>
      <c r="AE26" s="25">
        <v>-4.95</v>
      </c>
      <c r="AF26" s="25">
        <v>-5.1099999999999897</v>
      </c>
      <c r="AG26" s="25">
        <v>0</v>
      </c>
    </row>
    <row r="27" spans="1:33" ht="15.75" customHeight="1" x14ac:dyDescent="0.2">
      <c r="A27" s="14" t="s">
        <v>69</v>
      </c>
      <c r="B27" s="28" t="s">
        <v>98</v>
      </c>
      <c r="C27" s="15">
        <f t="shared" si="1"/>
        <v>12.701199999999998</v>
      </c>
      <c r="D27" s="16">
        <v>25</v>
      </c>
      <c r="E27" s="16">
        <v>2</v>
      </c>
      <c r="F27" s="17">
        <v>317.52999999999997</v>
      </c>
      <c r="G27" s="17">
        <v>-30.19</v>
      </c>
      <c r="H27" s="31">
        <f t="shared" si="2"/>
        <v>9.5077630460114013E-2</v>
      </c>
      <c r="I27" s="31">
        <f t="shared" si="3"/>
        <v>-0.10142007135371217</v>
      </c>
      <c r="J27" s="32">
        <f t="shared" si="4"/>
        <v>-32.203915256944221</v>
      </c>
      <c r="K27" s="32">
        <f t="shared" si="5"/>
        <v>-1.2881566102777688</v>
      </c>
      <c r="L27" s="16">
        <v>54</v>
      </c>
      <c r="M27" s="33">
        <f t="shared" si="6"/>
        <v>0.46296296296296297</v>
      </c>
      <c r="N27" s="16">
        <v>105</v>
      </c>
      <c r="O27" s="34">
        <f t="shared" ref="O27:P27" si="31">D27/7</f>
        <v>3.5714285714285716</v>
      </c>
      <c r="P27" s="34">
        <f t="shared" si="31"/>
        <v>0.2857142857142857</v>
      </c>
      <c r="Q27" s="29">
        <f t="shared" si="8"/>
        <v>27</v>
      </c>
      <c r="R27" s="29"/>
      <c r="S27" s="21">
        <v>1.3196581196581201</v>
      </c>
      <c r="T27" s="28">
        <v>210</v>
      </c>
      <c r="U27" s="36" t="s">
        <v>33</v>
      </c>
      <c r="V27" s="37" t="s">
        <v>33</v>
      </c>
      <c r="W27" s="14">
        <v>6</v>
      </c>
      <c r="X27" s="38">
        <f t="shared" si="9"/>
        <v>0.24</v>
      </c>
      <c r="Y27" s="39">
        <f t="shared" si="10"/>
        <v>3.3544444444444448</v>
      </c>
      <c r="Z27" s="14">
        <v>3</v>
      </c>
      <c r="AA27" s="28" t="s">
        <v>34</v>
      </c>
      <c r="AB27" s="40">
        <f t="shared" si="11"/>
        <v>-0.69</v>
      </c>
      <c r="AC27" s="41">
        <v>6.9983050925925924E-2</v>
      </c>
      <c r="AD27" s="39">
        <f t="shared" si="12"/>
        <v>-2.4144152569444444</v>
      </c>
      <c r="AE27" s="25">
        <v>-4.95</v>
      </c>
      <c r="AF27" s="25">
        <v>-5.1099999999999897</v>
      </c>
      <c r="AG27" s="25">
        <v>-18</v>
      </c>
    </row>
    <row r="28" spans="1:33" ht="15.75" customHeight="1" x14ac:dyDescent="0.2">
      <c r="A28" s="14" t="s">
        <v>70</v>
      </c>
      <c r="B28" s="14" t="s">
        <v>117</v>
      </c>
      <c r="C28" s="15">
        <f t="shared" si="1"/>
        <v>12.013</v>
      </c>
      <c r="D28" s="16">
        <v>40</v>
      </c>
      <c r="E28" s="16">
        <v>3</v>
      </c>
      <c r="F28" s="17">
        <v>480.52</v>
      </c>
      <c r="G28" s="17">
        <v>-48.510000000000012</v>
      </c>
      <c r="H28" s="31">
        <f t="shared" si="2"/>
        <v>0.10095313410471991</v>
      </c>
      <c r="I28" s="31">
        <f t="shared" si="3"/>
        <v>-9.6418597375990039E-2</v>
      </c>
      <c r="J28" s="32">
        <f t="shared" si="4"/>
        <v>-46.331064411110731</v>
      </c>
      <c r="K28" s="32">
        <f t="shared" si="5"/>
        <v>-1.1582766102777682</v>
      </c>
      <c r="L28" s="16">
        <v>65</v>
      </c>
      <c r="M28" s="33">
        <f t="shared" si="6"/>
        <v>0.61538461538461542</v>
      </c>
      <c r="N28" s="16">
        <v>64</v>
      </c>
      <c r="O28" s="34">
        <f t="shared" ref="O28:P28" si="32">D28/7</f>
        <v>5.7142857142857144</v>
      </c>
      <c r="P28" s="34">
        <f t="shared" si="32"/>
        <v>0.42857142857142855</v>
      </c>
      <c r="Q28" s="29">
        <f t="shared" si="8"/>
        <v>10</v>
      </c>
      <c r="R28" s="29"/>
      <c r="S28" s="21">
        <v>1.6416184971098271</v>
      </c>
      <c r="T28" s="28">
        <v>210</v>
      </c>
      <c r="U28" s="36" t="s">
        <v>33</v>
      </c>
      <c r="V28" s="37" t="s">
        <v>33</v>
      </c>
      <c r="W28" s="14">
        <v>12</v>
      </c>
      <c r="X28" s="38">
        <f t="shared" si="9"/>
        <v>0.3</v>
      </c>
      <c r="Y28" s="39">
        <f t="shared" si="10"/>
        <v>2.6950000000000007</v>
      </c>
      <c r="Z28" s="14">
        <v>6</v>
      </c>
      <c r="AA28" s="28" t="s">
        <v>34</v>
      </c>
      <c r="AB28" s="40">
        <f t="shared" si="11"/>
        <v>-0.69</v>
      </c>
      <c r="AC28" s="41">
        <v>6.9983050925925924E-2</v>
      </c>
      <c r="AD28" s="39">
        <f t="shared" si="12"/>
        <v>-3.8630644111111105</v>
      </c>
      <c r="AE28" s="25">
        <v>-4.95</v>
      </c>
      <c r="AF28" s="25">
        <v>-5.1099999999999897</v>
      </c>
      <c r="AG28" s="25">
        <v>0</v>
      </c>
    </row>
    <row r="29" spans="1:33" ht="15.75" customHeight="1" x14ac:dyDescent="0.2">
      <c r="A29" s="14" t="s">
        <v>71</v>
      </c>
      <c r="B29" s="14" t="s">
        <v>230</v>
      </c>
      <c r="C29" s="15">
        <f t="shared" si="1"/>
        <v>12.6128125</v>
      </c>
      <c r="D29" s="16">
        <v>32</v>
      </c>
      <c r="E29" s="16">
        <v>1</v>
      </c>
      <c r="F29" s="17">
        <v>403.61</v>
      </c>
      <c r="G29" s="17">
        <v>-12.44</v>
      </c>
      <c r="H29" s="31">
        <f t="shared" si="2"/>
        <v>3.0821832957558037E-2</v>
      </c>
      <c r="I29" s="31">
        <f t="shared" si="3"/>
        <v>1.7779055283841185E-2</v>
      </c>
      <c r="J29" s="32">
        <f t="shared" si="4"/>
        <v>7.1758045031111415</v>
      </c>
      <c r="K29" s="32">
        <f t="shared" si="5"/>
        <v>0.22424389072222317</v>
      </c>
      <c r="L29" s="16">
        <v>57</v>
      </c>
      <c r="M29" s="33">
        <f t="shared" si="6"/>
        <v>0.56140350877192979</v>
      </c>
      <c r="N29" s="16">
        <v>29</v>
      </c>
      <c r="O29" s="34">
        <f t="shared" ref="O29:P29" si="33">D29/7</f>
        <v>4.5714285714285712</v>
      </c>
      <c r="P29" s="34">
        <f t="shared" si="33"/>
        <v>0.14285714285714285</v>
      </c>
      <c r="Q29" s="29">
        <f t="shared" si="8"/>
        <v>6</v>
      </c>
      <c r="R29" s="29"/>
      <c r="S29" s="21">
        <v>2.3138173302107732</v>
      </c>
      <c r="T29" s="28">
        <v>210</v>
      </c>
      <c r="U29" s="36" t="s">
        <v>33</v>
      </c>
      <c r="V29" s="37" t="s">
        <v>33</v>
      </c>
      <c r="W29" s="14">
        <v>4</v>
      </c>
      <c r="X29" s="38">
        <f t="shared" si="9"/>
        <v>0.125</v>
      </c>
      <c r="Y29" s="39">
        <f t="shared" si="10"/>
        <v>3.11</v>
      </c>
      <c r="Z29" s="14">
        <v>0</v>
      </c>
      <c r="AA29" s="28" t="s">
        <v>34</v>
      </c>
      <c r="AB29" s="40">
        <f t="shared" si="11"/>
        <v>-0.69</v>
      </c>
      <c r="AC29" s="41">
        <v>6.9983050925925924E-2</v>
      </c>
      <c r="AD29" s="39">
        <f t="shared" si="12"/>
        <v>-3.0904515288888885</v>
      </c>
      <c r="AE29" s="25">
        <v>-4.95</v>
      </c>
      <c r="AF29" s="25">
        <v>-5.0613201239999999</v>
      </c>
      <c r="AG29" s="25">
        <v>0</v>
      </c>
    </row>
    <row r="30" spans="1:33" ht="15.75" customHeight="1" x14ac:dyDescent="0.2">
      <c r="A30" s="14" t="s">
        <v>72</v>
      </c>
      <c r="B30" s="14" t="s">
        <v>231</v>
      </c>
      <c r="C30" s="15">
        <f t="shared" si="1"/>
        <v>13.548823529411763</v>
      </c>
      <c r="D30" s="16">
        <v>17</v>
      </c>
      <c r="E30" s="16">
        <v>3</v>
      </c>
      <c r="F30" s="17">
        <v>230.32999999999998</v>
      </c>
      <c r="G30" s="17">
        <v>-0.08</v>
      </c>
      <c r="H30" s="31">
        <f t="shared" si="2"/>
        <v>3.473277471454001E-4</v>
      </c>
      <c r="I30" s="31">
        <f t="shared" si="3"/>
        <v>0.10361765952015695</v>
      </c>
      <c r="J30" s="32">
        <f t="shared" si="4"/>
        <v>23.866255517277747</v>
      </c>
      <c r="K30" s="32">
        <f t="shared" si="5"/>
        <v>1.4038973833692792</v>
      </c>
      <c r="L30" s="16">
        <v>23</v>
      </c>
      <c r="M30" s="33">
        <f t="shared" si="6"/>
        <v>0.73913043478260865</v>
      </c>
      <c r="N30" s="16">
        <v>12</v>
      </c>
      <c r="O30" s="34">
        <f t="shared" ref="O30:P30" si="34">D30/7</f>
        <v>2.4285714285714284</v>
      </c>
      <c r="P30" s="34">
        <f t="shared" si="34"/>
        <v>0.42857142857142855</v>
      </c>
      <c r="Q30" s="29">
        <f t="shared" si="8"/>
        <v>4</v>
      </c>
      <c r="R30" s="29"/>
      <c r="S30" s="21">
        <v>2.163090128755365</v>
      </c>
      <c r="T30" s="28">
        <v>210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6.9983050925925924E-2</v>
      </c>
      <c r="AD30" s="39">
        <f t="shared" si="12"/>
        <v>-1.6418023747222221</v>
      </c>
      <c r="AE30" s="25">
        <v>-4.95</v>
      </c>
      <c r="AF30" s="25">
        <v>-5.0613201239999999</v>
      </c>
      <c r="AG30" s="25">
        <v>0</v>
      </c>
    </row>
    <row r="31" spans="1:33" ht="15.75" customHeight="1" x14ac:dyDescent="0.2">
      <c r="A31" s="14" t="s">
        <v>73</v>
      </c>
      <c r="B31" s="50" t="s">
        <v>232</v>
      </c>
      <c r="C31" s="15">
        <f t="shared" si="1"/>
        <v>15.760000000000002</v>
      </c>
      <c r="D31" s="16">
        <v>4</v>
      </c>
      <c r="E31" s="16">
        <v>1</v>
      </c>
      <c r="F31" s="17">
        <v>63.040000000000006</v>
      </c>
      <c r="G31" s="42">
        <v>-0.08</v>
      </c>
      <c r="H31" s="31">
        <f t="shared" si="2"/>
        <v>1.2690355329949238E-3</v>
      </c>
      <c r="I31" s="31">
        <f t="shared" si="3"/>
        <v>0.20736695848491274</v>
      </c>
      <c r="J31" s="32">
        <f t="shared" si="4"/>
        <v>13.0724130628889</v>
      </c>
      <c r="K31" s="32">
        <f t="shared" si="5"/>
        <v>3.2681032657222251</v>
      </c>
      <c r="L31" s="16">
        <v>19</v>
      </c>
      <c r="M31" s="33">
        <f t="shared" si="6"/>
        <v>0.21052631578947367</v>
      </c>
      <c r="N31" s="16">
        <v>3</v>
      </c>
      <c r="O31" s="34">
        <f t="shared" ref="O31:P32" si="35">D31/7</f>
        <v>0.5714285714285714</v>
      </c>
      <c r="P31" s="34">
        <f t="shared" si="35"/>
        <v>0.14285714285714285</v>
      </c>
      <c r="Q31" s="29">
        <f t="shared" si="8"/>
        <v>4</v>
      </c>
      <c r="R31" s="29"/>
      <c r="S31" s="21">
        <v>1.6969696969696899</v>
      </c>
      <c r="T31" s="14">
        <v>210</v>
      </c>
      <c r="U31" s="22" t="s">
        <v>33</v>
      </c>
      <c r="V31" s="1" t="s">
        <v>1512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6.9983050925925924E-2</v>
      </c>
      <c r="AD31" s="39">
        <f t="shared" si="12"/>
        <v>-0.38630644111111107</v>
      </c>
      <c r="AE31" s="43">
        <v>-4.95</v>
      </c>
      <c r="AF31" s="43">
        <v>-5.061320123999999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1"/>
        <v>15.73</v>
      </c>
      <c r="D32" s="52">
        <v>2</v>
      </c>
      <c r="E32" s="52">
        <v>0</v>
      </c>
      <c r="F32" s="53">
        <v>31.46</v>
      </c>
      <c r="G32" s="53">
        <v>0</v>
      </c>
      <c r="H32" s="31">
        <f t="shared" si="2"/>
        <v>0</v>
      </c>
      <c r="I32" s="31">
        <f t="shared" si="3"/>
        <v>0.20741279502366319</v>
      </c>
      <c r="J32" s="32">
        <f t="shared" si="4"/>
        <v>6.5252065314444438</v>
      </c>
      <c r="K32" s="32">
        <f t="shared" si="5"/>
        <v>3.2626032657222219</v>
      </c>
      <c r="L32" s="52">
        <v>10</v>
      </c>
      <c r="M32" s="33">
        <f t="shared" si="6"/>
        <v>0.2</v>
      </c>
      <c r="N32" s="52">
        <v>0</v>
      </c>
      <c r="O32" s="34">
        <f t="shared" si="35"/>
        <v>0.2857142857142857</v>
      </c>
      <c r="P32" s="34">
        <f t="shared" si="35"/>
        <v>0</v>
      </c>
      <c r="Q32" s="29">
        <f t="shared" si="8"/>
        <v>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6.9983050925925924E-2</v>
      </c>
      <c r="AD32" s="39">
        <f t="shared" si="12"/>
        <v>-0.19315322055555553</v>
      </c>
      <c r="AE32" s="58">
        <v>-4.95</v>
      </c>
      <c r="AF32" s="58">
        <v>-5.0613201239999999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1:33" ht="15.75" customHeight="1" x14ac:dyDescent="0.2">
      <c r="A193" s="14"/>
      <c r="B193" s="14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2">
      <c r="S221" s="21"/>
    </row>
    <row r="222" spans="1:33" ht="15.75" customHeight="1" x14ac:dyDescent="0.2">
      <c r="S222" s="21"/>
    </row>
    <row r="223" spans="1:33" ht="15.75" customHeight="1" x14ac:dyDescent="0.2">
      <c r="S223" s="21"/>
    </row>
    <row r="224" spans="1:33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4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Info!B1:BJ5000""),3,FALSE),"""")"),"20 Ft Black Extension Cord 2 Pack - 16/2 Durable Electrical Cable")</f>
        <v>20 Ft Black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Info!B1:BJ5000""),2,FALSE),"""")"),"B07ZG1W2XR")</f>
        <v>B07ZG1W2XR</v>
      </c>
      <c r="B2" s="3" t="s">
        <v>233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47.75" customHeight="1" x14ac:dyDescent="0.2">
      <c r="A3" s="76" t="s">
        <v>30</v>
      </c>
      <c r="B3" s="77"/>
      <c r="C3" s="47">
        <f>((AE32+AF32)/0.85)*-1</f>
        <v>10.974705882352941</v>
      </c>
      <c r="D3" s="5">
        <f>SUM(D4:D99765)</f>
        <v>146</v>
      </c>
      <c r="E3" s="5"/>
      <c r="F3" s="6">
        <f t="shared" ref="F3:G3" si="0">SUM(F4:F99765)</f>
        <v>1648.89</v>
      </c>
      <c r="G3" s="6">
        <f t="shared" si="0"/>
        <v>-102.49999999999999</v>
      </c>
      <c r="H3" s="7">
        <f t="shared" ref="H3:H32" si="1">G3/F3*-1</f>
        <v>6.2163030887445479E-2</v>
      </c>
      <c r="I3" s="8">
        <f t="shared" ref="I3:I32" si="2">J3/F3</f>
        <v>-3.8476185499461947E-2</v>
      </c>
      <c r="J3" s="6">
        <f>SUM(J4:J99765)</f>
        <v>-63.44299750820781</v>
      </c>
      <c r="K3" s="6">
        <f t="shared" ref="K3:K32" si="3">J3/D3</f>
        <v>-0.43454107882334114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0.5 - April
1 - May
0 - June
0 - July
0 - Aug
0 - Sept
0 - Oct
0.5 - Nov
0 - Dec
1 - Jan
1 - Feb")</f>
        <v>1.5 - March
0.5 - April
1 - May
0 - June
0 - July
0 - Aug
0 - Sept
0 - Oct
0.5 - Nov
0 -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QTY-10")</f>
        <v>US QTY-10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14</v>
      </c>
      <c r="X3" s="7">
        <f>W3/D3</f>
        <v>9.5890410958904104E-2</v>
      </c>
      <c r="Y3" s="6"/>
      <c r="Z3" s="5"/>
      <c r="AA3" s="5"/>
      <c r="AB3" s="5"/>
      <c r="AC3" s="5"/>
      <c r="AD3" s="6">
        <f>SUM(AD4:AD99765)</f>
        <v>-6.650397508207802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Info!B2:BZ7000""),37,FALSE)),"""")*-1"),-4.3785)</f>
        <v>-4.3784999999999998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234</v>
      </c>
      <c r="C4" s="15" t="str">
        <f t="shared" ref="C4:C32" si="4">IFERROR(F4/D4," - ")</f>
        <v xml:space="preserve"> - </v>
      </c>
      <c r="D4" s="16">
        <v>0</v>
      </c>
      <c r="E4" s="16">
        <v>1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40</v>
      </c>
      <c r="O4" s="20">
        <f t="shared" ref="O4:P4" si="7">D4/7</f>
        <v>0</v>
      </c>
      <c r="P4" s="20">
        <f t="shared" si="7"/>
        <v>0.14285714285714285</v>
      </c>
      <c r="Q4" s="16">
        <f t="shared" ref="Q4:Q32" si="8">ROUNDDOWN(N4/(O4+P4),0)</f>
        <v>280</v>
      </c>
      <c r="R4" s="16"/>
      <c r="S4" s="21">
        <v>1.93333333333333</v>
      </c>
      <c r="T4" s="14">
        <v>600</v>
      </c>
      <c r="U4" s="22">
        <v>60</v>
      </c>
      <c r="V4" s="23" t="s">
        <v>235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3.3006944444444443E-2</v>
      </c>
      <c r="AD4" s="25">
        <f t="shared" ref="AD4:AD32" si="12">IFERROR(AB4*AC4*D4*2,0)</f>
        <v>0</v>
      </c>
      <c r="AE4" s="25">
        <v>-4.9000000000000004</v>
      </c>
      <c r="AF4" s="25">
        <v>-3.88</v>
      </c>
      <c r="AG4" s="25">
        <v>0</v>
      </c>
    </row>
    <row r="5" spans="1:33" ht="15.75" customHeight="1" x14ac:dyDescent="0.2">
      <c r="A5" s="28" t="s">
        <v>35</v>
      </c>
      <c r="B5" s="28" t="s">
        <v>98</v>
      </c>
      <c r="C5" s="15">
        <f t="shared" si="4"/>
        <v>13.199999999999998</v>
      </c>
      <c r="D5" s="29">
        <v>3</v>
      </c>
      <c r="E5" s="29">
        <v>0</v>
      </c>
      <c r="F5" s="30">
        <v>39.599999999999994</v>
      </c>
      <c r="G5" s="30">
        <v>0</v>
      </c>
      <c r="H5" s="31">
        <f t="shared" si="1"/>
        <v>0</v>
      </c>
      <c r="I5" s="31">
        <f t="shared" si="2"/>
        <v>0.18139376031461768</v>
      </c>
      <c r="J5" s="32">
        <f t="shared" si="5"/>
        <v>7.1831929084588593</v>
      </c>
      <c r="K5" s="32">
        <f t="shared" si="3"/>
        <v>2.3943976361529531</v>
      </c>
      <c r="L5" s="29">
        <v>28</v>
      </c>
      <c r="M5" s="33">
        <f t="shared" si="6"/>
        <v>0.10714285714285714</v>
      </c>
      <c r="N5" s="29">
        <v>37</v>
      </c>
      <c r="O5" s="34">
        <f t="shared" ref="O5:P5" si="13">D5/7</f>
        <v>0.42857142857142855</v>
      </c>
      <c r="P5" s="34">
        <f t="shared" si="13"/>
        <v>0</v>
      </c>
      <c r="Q5" s="29">
        <f t="shared" si="8"/>
        <v>86</v>
      </c>
      <c r="R5" s="29"/>
      <c r="S5" s="35">
        <v>1.8947368421052599</v>
      </c>
      <c r="T5" s="28">
        <v>600</v>
      </c>
      <c r="U5" s="36">
        <v>60</v>
      </c>
      <c r="V5" s="37" t="s">
        <v>236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3.3045191193511007E-2</v>
      </c>
      <c r="AD5" s="39">
        <f t="shared" si="12"/>
        <v>-0.13680709154113554</v>
      </c>
      <c r="AE5" s="39">
        <v>-4.9000000000000004</v>
      </c>
      <c r="AF5" s="39">
        <v>-3.88</v>
      </c>
      <c r="AG5" s="39">
        <v>0</v>
      </c>
    </row>
    <row r="6" spans="1:33" ht="15.75" customHeight="1" x14ac:dyDescent="0.2">
      <c r="A6" s="28" t="s">
        <v>37</v>
      </c>
      <c r="B6" s="28" t="s">
        <v>98</v>
      </c>
      <c r="C6" s="15">
        <f t="shared" si="4"/>
        <v>12.95</v>
      </c>
      <c r="D6" s="29">
        <v>2</v>
      </c>
      <c r="E6" s="29">
        <v>0</v>
      </c>
      <c r="F6" s="30">
        <v>25.9</v>
      </c>
      <c r="G6" s="30">
        <v>0</v>
      </c>
      <c r="H6" s="31">
        <f t="shared" si="1"/>
        <v>0</v>
      </c>
      <c r="I6" s="31">
        <f t="shared" si="2"/>
        <v>0.16849037966537952</v>
      </c>
      <c r="J6" s="32">
        <f t="shared" si="5"/>
        <v>4.3639008333333296</v>
      </c>
      <c r="K6" s="32">
        <f t="shared" si="3"/>
        <v>2.1819504166666648</v>
      </c>
      <c r="L6" s="29">
        <v>22</v>
      </c>
      <c r="M6" s="33">
        <f t="shared" si="6"/>
        <v>9.0909090909090912E-2</v>
      </c>
      <c r="N6" s="29">
        <v>35</v>
      </c>
      <c r="O6" s="34">
        <f t="shared" ref="O6:P6" si="14">D6/7</f>
        <v>0.2857142857142857</v>
      </c>
      <c r="P6" s="34">
        <f t="shared" si="14"/>
        <v>0</v>
      </c>
      <c r="Q6" s="29">
        <f t="shared" si="8"/>
        <v>122</v>
      </c>
      <c r="R6" s="29"/>
      <c r="S6" s="35">
        <v>2.1945525291828698</v>
      </c>
      <c r="T6" s="28">
        <v>540</v>
      </c>
      <c r="U6" s="36">
        <v>60</v>
      </c>
      <c r="V6" s="37" t="s">
        <v>237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3.3006944444444443E-2</v>
      </c>
      <c r="AD6" s="39">
        <f t="shared" si="12"/>
        <v>-9.1099166666666662E-2</v>
      </c>
      <c r="AE6" s="39">
        <v>-4.9000000000000004</v>
      </c>
      <c r="AF6" s="39">
        <v>-3.88</v>
      </c>
      <c r="AG6" s="39">
        <v>0</v>
      </c>
    </row>
    <row r="7" spans="1:33" ht="15.75" customHeight="1" x14ac:dyDescent="0.2">
      <c r="A7" s="28" t="s">
        <v>39</v>
      </c>
      <c r="B7" s="28" t="s">
        <v>113</v>
      </c>
      <c r="C7" s="15">
        <f t="shared" si="4"/>
        <v>12.95</v>
      </c>
      <c r="D7" s="29">
        <v>2</v>
      </c>
      <c r="E7" s="29">
        <v>0</v>
      </c>
      <c r="F7" s="30">
        <v>25.9</v>
      </c>
      <c r="G7" s="30">
        <v>0</v>
      </c>
      <c r="H7" s="31">
        <f t="shared" si="1"/>
        <v>0</v>
      </c>
      <c r="I7" s="31">
        <f t="shared" si="2"/>
        <v>0.16849037966537952</v>
      </c>
      <c r="J7" s="32">
        <f t="shared" si="5"/>
        <v>4.3639008333333296</v>
      </c>
      <c r="K7" s="32">
        <f t="shared" si="3"/>
        <v>2.1819504166666648</v>
      </c>
      <c r="L7" s="29">
        <v>25</v>
      </c>
      <c r="M7" s="33">
        <f t="shared" si="6"/>
        <v>0.08</v>
      </c>
      <c r="N7" s="29">
        <v>34</v>
      </c>
      <c r="O7" s="34">
        <f t="shared" ref="O7:P7" si="15">D7/7</f>
        <v>0.2857142857142857</v>
      </c>
      <c r="P7" s="34">
        <f t="shared" si="15"/>
        <v>0</v>
      </c>
      <c r="Q7" s="29">
        <f t="shared" si="8"/>
        <v>119</v>
      </c>
      <c r="R7" s="29"/>
      <c r="S7" s="35">
        <v>2.1886792452830099</v>
      </c>
      <c r="T7" s="28">
        <v>540</v>
      </c>
      <c r="U7" s="36">
        <v>60</v>
      </c>
      <c r="V7" s="37" t="s">
        <v>238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3.3006944444444443E-2</v>
      </c>
      <c r="AD7" s="39">
        <f t="shared" si="12"/>
        <v>-9.1099166666666662E-2</v>
      </c>
      <c r="AE7" s="39">
        <v>-4.9000000000000004</v>
      </c>
      <c r="AF7" s="39">
        <v>-3.88</v>
      </c>
      <c r="AG7" s="39">
        <v>0</v>
      </c>
    </row>
    <row r="8" spans="1:33" ht="15.75" customHeight="1" x14ac:dyDescent="0.2">
      <c r="A8" s="28" t="s">
        <v>41</v>
      </c>
      <c r="B8" s="28" t="s">
        <v>239</v>
      </c>
      <c r="C8" s="15">
        <f t="shared" si="4"/>
        <v>12.950000000000001</v>
      </c>
      <c r="D8" s="29">
        <v>6</v>
      </c>
      <c r="E8" s="29">
        <v>0</v>
      </c>
      <c r="F8" s="30">
        <v>77.7</v>
      </c>
      <c r="G8" s="30">
        <v>-12.959999999999999</v>
      </c>
      <c r="H8" s="31">
        <f t="shared" si="1"/>
        <v>0.16679536679536677</v>
      </c>
      <c r="I8" s="31">
        <f t="shared" si="2"/>
        <v>1.6950128700128392E-3</v>
      </c>
      <c r="J8" s="32">
        <f t="shared" si="5"/>
        <v>0.13170249999999761</v>
      </c>
      <c r="K8" s="32">
        <f t="shared" si="3"/>
        <v>2.1950416666666268E-2</v>
      </c>
      <c r="L8" s="29">
        <v>18</v>
      </c>
      <c r="M8" s="33">
        <f t="shared" si="6"/>
        <v>0.33333333333333331</v>
      </c>
      <c r="N8" s="29">
        <v>87</v>
      </c>
      <c r="O8" s="34">
        <f t="shared" ref="O8:P8" si="16">D8/7</f>
        <v>0.8571428571428571</v>
      </c>
      <c r="P8" s="34">
        <f t="shared" si="16"/>
        <v>0</v>
      </c>
      <c r="Q8" s="29">
        <f t="shared" si="8"/>
        <v>101</v>
      </c>
      <c r="R8" s="29"/>
      <c r="S8" s="35">
        <v>1.5719298245614</v>
      </c>
      <c r="T8" s="28">
        <v>480</v>
      </c>
      <c r="U8" s="36" t="s">
        <v>33</v>
      </c>
      <c r="V8" s="37" t="s">
        <v>33</v>
      </c>
      <c r="W8" s="28">
        <v>3</v>
      </c>
      <c r="X8" s="38">
        <f t="shared" si="9"/>
        <v>0.5</v>
      </c>
      <c r="Y8" s="39">
        <f t="shared" si="10"/>
        <v>4.3199999999999994</v>
      </c>
      <c r="Z8" s="28">
        <v>0</v>
      </c>
      <c r="AA8" s="28" t="s">
        <v>34</v>
      </c>
      <c r="AB8" s="40">
        <f t="shared" si="11"/>
        <v>-0.69</v>
      </c>
      <c r="AC8" s="41">
        <v>3.3006944444444443E-2</v>
      </c>
      <c r="AD8" s="39">
        <f t="shared" si="12"/>
        <v>-0.27329749999999997</v>
      </c>
      <c r="AE8" s="39">
        <v>-4.9000000000000004</v>
      </c>
      <c r="AF8" s="39">
        <v>-3.88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12.95</v>
      </c>
      <c r="D9" s="29">
        <v>2</v>
      </c>
      <c r="E9" s="29">
        <v>2</v>
      </c>
      <c r="F9" s="30">
        <v>25.9</v>
      </c>
      <c r="G9" s="30">
        <v>-2.8499999999999996</v>
      </c>
      <c r="H9" s="31">
        <f t="shared" si="1"/>
        <v>0.11003861003861003</v>
      </c>
      <c r="I9" s="31">
        <f t="shared" si="2"/>
        <v>5.8451769626769574E-2</v>
      </c>
      <c r="J9" s="32">
        <f t="shared" si="5"/>
        <v>1.5139008333333319</v>
      </c>
      <c r="K9" s="32">
        <f t="shared" si="3"/>
        <v>0.75695041666666596</v>
      </c>
      <c r="L9" s="29">
        <v>23</v>
      </c>
      <c r="M9" s="33">
        <f t="shared" si="6"/>
        <v>8.6956521739130432E-2</v>
      </c>
      <c r="N9" s="29">
        <v>85</v>
      </c>
      <c r="O9" s="34">
        <f t="shared" ref="O9:P9" si="17">D9/7</f>
        <v>0.2857142857142857</v>
      </c>
      <c r="P9" s="34">
        <f t="shared" si="17"/>
        <v>0.2857142857142857</v>
      </c>
      <c r="Q9" s="29">
        <f t="shared" si="8"/>
        <v>148</v>
      </c>
      <c r="R9" s="29"/>
      <c r="S9" s="35">
        <v>1.4470989761092099</v>
      </c>
      <c r="T9" s="28">
        <v>480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2.8499999999999996</v>
      </c>
      <c r="Z9" s="28">
        <v>1</v>
      </c>
      <c r="AA9" s="28" t="s">
        <v>34</v>
      </c>
      <c r="AB9" s="40">
        <f t="shared" si="11"/>
        <v>-0.69</v>
      </c>
      <c r="AC9" s="41">
        <v>3.3006944444444443E-2</v>
      </c>
      <c r="AD9" s="39">
        <f t="shared" si="12"/>
        <v>-9.1099166666666662E-2</v>
      </c>
      <c r="AE9" s="39">
        <v>-4.9000000000000004</v>
      </c>
      <c r="AF9" s="39">
        <v>-3.88</v>
      </c>
      <c r="AG9" s="39">
        <v>0</v>
      </c>
    </row>
    <row r="10" spans="1:33" ht="15.75" customHeight="1" x14ac:dyDescent="0.2">
      <c r="A10" s="28" t="s">
        <v>45</v>
      </c>
      <c r="B10" s="28" t="s">
        <v>240</v>
      </c>
      <c r="C10" s="15">
        <f t="shared" si="4"/>
        <v>10.95</v>
      </c>
      <c r="D10" s="29">
        <v>4</v>
      </c>
      <c r="E10" s="29">
        <v>9</v>
      </c>
      <c r="F10" s="30">
        <v>43.8</v>
      </c>
      <c r="G10" s="30">
        <v>0</v>
      </c>
      <c r="H10" s="31">
        <f t="shared" si="1"/>
        <v>0</v>
      </c>
      <c r="I10" s="31">
        <f t="shared" si="2"/>
        <v>4.401373668188728E-2</v>
      </c>
      <c r="J10" s="32">
        <f t="shared" si="5"/>
        <v>1.9278016666666626</v>
      </c>
      <c r="K10" s="32">
        <f t="shared" si="3"/>
        <v>0.48195041666666566</v>
      </c>
      <c r="L10" s="29">
        <v>10</v>
      </c>
      <c r="M10" s="33">
        <f t="shared" si="6"/>
        <v>0.4</v>
      </c>
      <c r="N10" s="29">
        <v>75</v>
      </c>
      <c r="O10" s="34">
        <f t="shared" ref="O10:P10" si="18">D10/7</f>
        <v>0.5714285714285714</v>
      </c>
      <c r="P10" s="34">
        <f t="shared" si="18"/>
        <v>1.2857142857142858</v>
      </c>
      <c r="Q10" s="29">
        <f t="shared" si="8"/>
        <v>40</v>
      </c>
      <c r="R10" s="29"/>
      <c r="S10" s="35">
        <v>1.57085020242914</v>
      </c>
      <c r="T10" s="28">
        <v>480</v>
      </c>
      <c r="U10" s="36">
        <v>100</v>
      </c>
      <c r="V10" s="37" t="s">
        <v>241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3.3006944444444443E-2</v>
      </c>
      <c r="AD10" s="39">
        <f t="shared" si="12"/>
        <v>-0.18219833333333332</v>
      </c>
      <c r="AE10" s="39">
        <v>-4.9000000000000004</v>
      </c>
      <c r="AF10" s="39">
        <v>-3.88</v>
      </c>
      <c r="AG10" s="39">
        <v>0</v>
      </c>
    </row>
    <row r="11" spans="1:33" ht="15.75" customHeight="1" x14ac:dyDescent="0.2">
      <c r="A11" s="28" t="s">
        <v>47</v>
      </c>
      <c r="B11" s="28" t="s">
        <v>242</v>
      </c>
      <c r="C11" s="15">
        <f t="shared" si="4"/>
        <v>11.35</v>
      </c>
      <c r="D11" s="29">
        <v>5</v>
      </c>
      <c r="E11" s="29">
        <v>17</v>
      </c>
      <c r="F11" s="30">
        <v>56.75</v>
      </c>
      <c r="G11" s="30">
        <v>0</v>
      </c>
      <c r="H11" s="31">
        <f t="shared" si="1"/>
        <v>0</v>
      </c>
      <c r="I11" s="31">
        <f t="shared" si="2"/>
        <v>7.2418538913362668E-2</v>
      </c>
      <c r="J11" s="32">
        <f t="shared" si="5"/>
        <v>4.1097520833333316</v>
      </c>
      <c r="K11" s="32">
        <f t="shared" si="3"/>
        <v>0.82195041666666635</v>
      </c>
      <c r="L11" s="29">
        <v>13</v>
      </c>
      <c r="M11" s="33">
        <f t="shared" si="6"/>
        <v>0.38461538461538464</v>
      </c>
      <c r="N11" s="29">
        <v>50</v>
      </c>
      <c r="O11" s="34">
        <f t="shared" ref="O11:P11" si="19">D11/7</f>
        <v>0.7142857142857143</v>
      </c>
      <c r="P11" s="34">
        <f t="shared" si="19"/>
        <v>2.4285714285714284</v>
      </c>
      <c r="Q11" s="29">
        <f t="shared" si="8"/>
        <v>15</v>
      </c>
      <c r="R11" s="29"/>
      <c r="S11" s="35">
        <v>2.1306532663316502</v>
      </c>
      <c r="T11" s="28">
        <v>546</v>
      </c>
      <c r="U11" s="36">
        <v>166</v>
      </c>
      <c r="V11" s="37" t="s">
        <v>243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3.3006944444444443E-2</v>
      </c>
      <c r="AD11" s="39">
        <f t="shared" si="12"/>
        <v>-0.22774791666666666</v>
      </c>
      <c r="AE11" s="39">
        <v>-4.9000000000000004</v>
      </c>
      <c r="AF11" s="39">
        <v>-3.88</v>
      </c>
      <c r="AG11" s="39">
        <v>0</v>
      </c>
    </row>
    <row r="12" spans="1:33" ht="15.75" customHeight="1" x14ac:dyDescent="0.2">
      <c r="A12" s="28" t="s">
        <v>49</v>
      </c>
      <c r="B12" s="28" t="s">
        <v>244</v>
      </c>
      <c r="C12" s="15" t="str">
        <f t="shared" si="4"/>
        <v xml:space="preserve"> - </v>
      </c>
      <c r="D12" s="29">
        <v>0</v>
      </c>
      <c r="E12" s="29">
        <v>19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31</v>
      </c>
      <c r="O12" s="34">
        <f t="shared" ref="O12:P12" si="20">D12/7</f>
        <v>0</v>
      </c>
      <c r="P12" s="34">
        <f t="shared" si="20"/>
        <v>2.7142857142857144</v>
      </c>
      <c r="Q12" s="29">
        <f t="shared" si="8"/>
        <v>11</v>
      </c>
      <c r="R12" s="29"/>
      <c r="S12" s="35">
        <v>2.6490066225165498</v>
      </c>
      <c r="T12" s="28">
        <v>480</v>
      </c>
      <c r="U12" s="36">
        <v>100</v>
      </c>
      <c r="V12" s="37" t="s">
        <v>245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3.3006944444444443E-2</v>
      </c>
      <c r="AD12" s="39">
        <f t="shared" si="12"/>
        <v>0</v>
      </c>
      <c r="AE12" s="39">
        <v>-4.9000000000000004</v>
      </c>
      <c r="AF12" s="39">
        <v>-3.88</v>
      </c>
      <c r="AG12" s="39">
        <v>0</v>
      </c>
    </row>
    <row r="13" spans="1:33" ht="15.75" customHeight="1" x14ac:dyDescent="0.2">
      <c r="A13" s="28" t="s">
        <v>51</v>
      </c>
      <c r="B13" s="28" t="s">
        <v>246</v>
      </c>
      <c r="C13" s="15">
        <f t="shared" si="4"/>
        <v>13.99</v>
      </c>
      <c r="D13" s="29">
        <v>1</v>
      </c>
      <c r="E13" s="29">
        <v>25</v>
      </c>
      <c r="F13" s="32">
        <v>13.99</v>
      </c>
      <c r="G13" s="30">
        <v>0</v>
      </c>
      <c r="H13" s="31">
        <f t="shared" si="1"/>
        <v>0</v>
      </c>
      <c r="I13" s="31">
        <f t="shared" si="2"/>
        <v>0.21915299618775325</v>
      </c>
      <c r="J13" s="32">
        <f t="shared" si="5"/>
        <v>3.0659504166666678</v>
      </c>
      <c r="K13" s="32">
        <f t="shared" si="3"/>
        <v>3.0659504166666678</v>
      </c>
      <c r="L13" s="29">
        <v>7</v>
      </c>
      <c r="M13" s="33">
        <f t="shared" si="6"/>
        <v>0.14285714285714285</v>
      </c>
      <c r="N13" s="29">
        <v>3</v>
      </c>
      <c r="O13" s="34">
        <f t="shared" ref="O13:P13" si="21">D13/7</f>
        <v>0.14285714285714285</v>
      </c>
      <c r="P13" s="34">
        <f t="shared" si="21"/>
        <v>3.5714285714285716</v>
      </c>
      <c r="Q13" s="29">
        <f t="shared" si="8"/>
        <v>0</v>
      </c>
      <c r="R13" s="29"/>
      <c r="S13" s="35">
        <v>2.0725388601036201</v>
      </c>
      <c r="T13" s="28">
        <v>480</v>
      </c>
      <c r="U13" s="36">
        <v>100</v>
      </c>
      <c r="V13" s="37" t="s">
        <v>116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3.3006944444444443E-2</v>
      </c>
      <c r="AD13" s="39">
        <f t="shared" si="12"/>
        <v>-4.5549583333333331E-2</v>
      </c>
      <c r="AE13" s="39">
        <v>-4.9000000000000004</v>
      </c>
      <c r="AF13" s="39">
        <v>-3.88</v>
      </c>
      <c r="AG13" s="39">
        <v>0</v>
      </c>
    </row>
    <row r="14" spans="1:33" ht="15.75" customHeight="1" x14ac:dyDescent="0.2">
      <c r="A14" s="28" t="s">
        <v>53</v>
      </c>
      <c r="B14" s="28" t="s">
        <v>100</v>
      </c>
      <c r="C14" s="15">
        <f t="shared" si="4"/>
        <v>13.99</v>
      </c>
      <c r="D14" s="29">
        <v>3</v>
      </c>
      <c r="E14" s="29">
        <v>0</v>
      </c>
      <c r="F14" s="32">
        <v>41.97</v>
      </c>
      <c r="G14" s="30">
        <v>0</v>
      </c>
      <c r="H14" s="31">
        <f t="shared" si="1"/>
        <v>0</v>
      </c>
      <c r="I14" s="31">
        <f t="shared" si="2"/>
        <v>0.21915299618775297</v>
      </c>
      <c r="J14" s="32">
        <f t="shared" si="5"/>
        <v>9.1978512499999923</v>
      </c>
      <c r="K14" s="32">
        <f t="shared" si="3"/>
        <v>3.0659504166666642</v>
      </c>
      <c r="L14" s="29">
        <v>7</v>
      </c>
      <c r="M14" s="33">
        <f t="shared" si="6"/>
        <v>0.42857142857142855</v>
      </c>
      <c r="N14" s="29">
        <v>0</v>
      </c>
      <c r="O14" s="34">
        <f t="shared" ref="O14:P14" si="22">D14/7</f>
        <v>0.42857142857142855</v>
      </c>
      <c r="P14" s="34">
        <f t="shared" si="22"/>
        <v>0</v>
      </c>
      <c r="Q14" s="29">
        <f t="shared" si="8"/>
        <v>0</v>
      </c>
      <c r="R14" s="29"/>
      <c r="S14" s="35" t="e">
        <v>#N/A</v>
      </c>
      <c r="T14" s="28">
        <v>480</v>
      </c>
      <c r="U14" s="36">
        <v>100</v>
      </c>
      <c r="V14" s="37" t="s">
        <v>116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3.3006944444444443E-2</v>
      </c>
      <c r="AD14" s="39">
        <f t="shared" si="12"/>
        <v>-0.13664874999999999</v>
      </c>
      <c r="AE14" s="39">
        <v>-4.9000000000000004</v>
      </c>
      <c r="AF14" s="39">
        <v>-3.88</v>
      </c>
      <c r="AG14" s="39">
        <v>0</v>
      </c>
    </row>
    <row r="15" spans="1:33" ht="15.75" customHeight="1" x14ac:dyDescent="0.2">
      <c r="A15" s="28" t="s">
        <v>54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480</v>
      </c>
      <c r="U15" s="36">
        <v>100</v>
      </c>
      <c r="V15" s="37" t="s">
        <v>118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-4.0599999999999996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50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>
        <v>2.5341614906832199</v>
      </c>
      <c r="T16" s="28">
        <v>480</v>
      </c>
      <c r="U16" s="36">
        <v>100</v>
      </c>
      <c r="V16" s="37" t="s">
        <v>118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3.3006944444444443E-2</v>
      </c>
      <c r="AD16" s="39">
        <f t="shared" si="12"/>
        <v>0</v>
      </c>
      <c r="AE16" s="39">
        <v>-4.9000000000000004</v>
      </c>
      <c r="AF16" s="39">
        <v>-4.0599999999999996</v>
      </c>
      <c r="AG16" s="39">
        <v>0</v>
      </c>
    </row>
    <row r="17" spans="1:33" ht="15.75" customHeight="1" x14ac:dyDescent="0.2">
      <c r="A17" s="28" t="s">
        <v>58</v>
      </c>
      <c r="B17" s="28" t="s">
        <v>234</v>
      </c>
      <c r="C17" s="15">
        <f t="shared" si="4"/>
        <v>13.99</v>
      </c>
      <c r="D17" s="29">
        <v>3</v>
      </c>
      <c r="E17" s="29">
        <v>1</v>
      </c>
      <c r="F17" s="32">
        <v>41.97</v>
      </c>
      <c r="G17" s="30">
        <v>0</v>
      </c>
      <c r="H17" s="31">
        <f t="shared" si="1"/>
        <v>0</v>
      </c>
      <c r="I17" s="31">
        <f t="shared" si="2"/>
        <v>0.18570053014057644</v>
      </c>
      <c r="J17" s="32">
        <f t="shared" si="5"/>
        <v>7.7938512499999932</v>
      </c>
      <c r="K17" s="32">
        <f t="shared" si="3"/>
        <v>2.5979504166666643</v>
      </c>
      <c r="L17" s="29">
        <v>11</v>
      </c>
      <c r="M17" s="33">
        <f t="shared" si="6"/>
        <v>0.27272727272727271</v>
      </c>
      <c r="N17" s="29">
        <v>46</v>
      </c>
      <c r="O17" s="34">
        <f t="shared" ref="O17:P17" si="25">D17/7</f>
        <v>0.42857142857142855</v>
      </c>
      <c r="P17" s="34">
        <f t="shared" si="25"/>
        <v>0.14285714285714285</v>
      </c>
      <c r="Q17" s="29">
        <f t="shared" si="8"/>
        <v>80</v>
      </c>
      <c r="R17" s="29"/>
      <c r="S17" s="35">
        <v>2.1780104712041801</v>
      </c>
      <c r="T17" s="28">
        <v>380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3.3006944444444443E-2</v>
      </c>
      <c r="AD17" s="39">
        <f t="shared" si="12"/>
        <v>-0.13664874999999999</v>
      </c>
      <c r="AE17" s="39">
        <v>-4.9000000000000004</v>
      </c>
      <c r="AF17" s="39">
        <v>-4.3479999999999999</v>
      </c>
      <c r="AG17" s="39">
        <v>0</v>
      </c>
    </row>
    <row r="18" spans="1:33" ht="15.75" customHeight="1" x14ac:dyDescent="0.2">
      <c r="A18" s="28" t="s">
        <v>59</v>
      </c>
      <c r="B18" s="28" t="s">
        <v>247</v>
      </c>
      <c r="C18" s="15">
        <f t="shared" si="4"/>
        <v>13.285</v>
      </c>
      <c r="D18" s="29">
        <v>2</v>
      </c>
      <c r="E18" s="29">
        <v>1</v>
      </c>
      <c r="F18" s="32">
        <v>26.57</v>
      </c>
      <c r="G18" s="30">
        <v>0</v>
      </c>
      <c r="H18" s="31">
        <f t="shared" si="1"/>
        <v>0</v>
      </c>
      <c r="I18" s="31">
        <f t="shared" si="2"/>
        <v>0.15044790490528157</v>
      </c>
      <c r="J18" s="32">
        <f t="shared" si="5"/>
        <v>3.9974008333333315</v>
      </c>
      <c r="K18" s="32">
        <f t="shared" si="3"/>
        <v>1.9987004166666658</v>
      </c>
      <c r="L18" s="29">
        <v>14</v>
      </c>
      <c r="M18" s="33">
        <f t="shared" si="6"/>
        <v>0.14285714285714285</v>
      </c>
      <c r="N18" s="29">
        <v>144</v>
      </c>
      <c r="O18" s="34">
        <f t="shared" ref="O18:P18" si="26">D18/7</f>
        <v>0.2857142857142857</v>
      </c>
      <c r="P18" s="34">
        <f t="shared" si="26"/>
        <v>0.14285714285714285</v>
      </c>
      <c r="Q18" s="29">
        <f t="shared" si="8"/>
        <v>336</v>
      </c>
      <c r="R18" s="29"/>
      <c r="S18" s="35">
        <v>1.5454545454545401</v>
      </c>
      <c r="T18" s="28">
        <v>380</v>
      </c>
      <c r="U18" s="36">
        <v>0</v>
      </c>
      <c r="V18" s="37" t="s">
        <v>248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3.3006944444444443E-2</v>
      </c>
      <c r="AD18" s="39">
        <f t="shared" si="12"/>
        <v>-9.1099166666666662E-2</v>
      </c>
      <c r="AE18" s="39">
        <v>-4.9000000000000004</v>
      </c>
      <c r="AF18" s="39">
        <v>-4.3479999999999999</v>
      </c>
      <c r="AG18" s="39">
        <v>0</v>
      </c>
    </row>
    <row r="19" spans="1:33" ht="15.75" customHeight="1" x14ac:dyDescent="0.2">
      <c r="A19" s="28" t="s">
        <v>60</v>
      </c>
      <c r="B19" s="28" t="s">
        <v>113</v>
      </c>
      <c r="C19" s="15" t="str">
        <f t="shared" si="4"/>
        <v xml:space="preserve"> - </v>
      </c>
      <c r="D19" s="29">
        <v>0</v>
      </c>
      <c r="E19" s="29">
        <v>1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142</v>
      </c>
      <c r="O19" s="34">
        <f t="shared" ref="O19:P19" si="27">D19/7</f>
        <v>0</v>
      </c>
      <c r="P19" s="34">
        <f t="shared" si="27"/>
        <v>0.14285714285714285</v>
      </c>
      <c r="Q19" s="29">
        <f t="shared" si="8"/>
        <v>994</v>
      </c>
      <c r="R19" s="29"/>
      <c r="S19" s="35">
        <v>1.61264822134387</v>
      </c>
      <c r="T19" s="28">
        <v>380</v>
      </c>
      <c r="U19" s="36">
        <v>120</v>
      </c>
      <c r="V19" s="37" t="s">
        <v>248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3.3006944444444443E-2</v>
      </c>
      <c r="AD19" s="39">
        <f t="shared" si="12"/>
        <v>0</v>
      </c>
      <c r="AE19" s="39">
        <v>-4.9000000000000004</v>
      </c>
      <c r="AF19" s="39">
        <v>-4.5510000000000002</v>
      </c>
      <c r="AG19" s="39">
        <v>0</v>
      </c>
    </row>
    <row r="20" spans="1:33" ht="15.75" customHeight="1" x14ac:dyDescent="0.2">
      <c r="A20" s="28" t="s">
        <v>62</v>
      </c>
      <c r="B20" s="28" t="s">
        <v>149</v>
      </c>
      <c r="C20" s="15">
        <f t="shared" si="4"/>
        <v>11.17</v>
      </c>
      <c r="D20" s="29">
        <v>6</v>
      </c>
      <c r="E20" s="29">
        <v>6</v>
      </c>
      <c r="F20" s="32">
        <v>67.02</v>
      </c>
      <c r="G20" s="30">
        <v>-0.57999999999999996</v>
      </c>
      <c r="H20" s="31">
        <f t="shared" si="1"/>
        <v>8.6541330945986272E-3</v>
      </c>
      <c r="I20" s="31">
        <f t="shared" si="2"/>
        <v>-8.8376230975829567E-3</v>
      </c>
      <c r="J20" s="32">
        <f t="shared" si="5"/>
        <v>-0.59229750000000969</v>
      </c>
      <c r="K20" s="32">
        <f t="shared" si="3"/>
        <v>-9.8716250000001615E-2</v>
      </c>
      <c r="L20" s="29">
        <v>6</v>
      </c>
      <c r="M20" s="33">
        <f t="shared" si="6"/>
        <v>1</v>
      </c>
      <c r="N20" s="29">
        <v>130</v>
      </c>
      <c r="O20" s="34">
        <f t="shared" ref="O20:P20" si="28">D20/7</f>
        <v>0.8571428571428571</v>
      </c>
      <c r="P20" s="34">
        <f t="shared" si="28"/>
        <v>0.8571428571428571</v>
      </c>
      <c r="Q20" s="29">
        <f t="shared" si="8"/>
        <v>75</v>
      </c>
      <c r="R20" s="29"/>
      <c r="S20" s="35">
        <v>1.71875</v>
      </c>
      <c r="T20" s="28">
        <v>380</v>
      </c>
      <c r="U20" s="36">
        <v>120</v>
      </c>
      <c r="V20" s="37" t="s">
        <v>249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3.3006944444444443E-2</v>
      </c>
      <c r="AD20" s="39">
        <f t="shared" si="12"/>
        <v>-0.27329749999999997</v>
      </c>
      <c r="AE20" s="39">
        <v>-4.9000000000000004</v>
      </c>
      <c r="AF20" s="39">
        <v>-4.5510000000000002</v>
      </c>
      <c r="AG20" s="39">
        <v>0</v>
      </c>
    </row>
    <row r="21" spans="1:33" ht="15.75" customHeight="1" x14ac:dyDescent="0.2">
      <c r="A21" s="28" t="s">
        <v>63</v>
      </c>
      <c r="B21" s="28" t="s">
        <v>250</v>
      </c>
      <c r="C21" s="15">
        <f t="shared" si="4"/>
        <v>11.052857142857144</v>
      </c>
      <c r="D21" s="29">
        <v>14</v>
      </c>
      <c r="E21" s="29">
        <v>2</v>
      </c>
      <c r="F21" s="32">
        <v>154.74</v>
      </c>
      <c r="G21" s="30">
        <v>-2.9699999999999998</v>
      </c>
      <c r="H21" s="31">
        <f t="shared" si="1"/>
        <v>1.9193485847227604E-2</v>
      </c>
      <c r="I21" s="31">
        <f t="shared" si="2"/>
        <v>-2.8387580242126641E-2</v>
      </c>
      <c r="J21" s="32">
        <f t="shared" si="5"/>
        <v>-4.3926941666666766</v>
      </c>
      <c r="K21" s="32">
        <f t="shared" si="3"/>
        <v>-0.31376386904761977</v>
      </c>
      <c r="L21" s="29">
        <v>5</v>
      </c>
      <c r="M21" s="33">
        <f t="shared" si="6"/>
        <v>2.8</v>
      </c>
      <c r="N21" s="29">
        <v>114</v>
      </c>
      <c r="O21" s="34">
        <f t="shared" ref="O21:P21" si="29">D21/7</f>
        <v>2</v>
      </c>
      <c r="P21" s="34">
        <f t="shared" si="29"/>
        <v>0.2857142857142857</v>
      </c>
      <c r="Q21" s="29">
        <f t="shared" si="8"/>
        <v>49</v>
      </c>
      <c r="R21" s="29"/>
      <c r="S21" s="35">
        <v>1.59154929577464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0.98999999999999988</v>
      </c>
      <c r="Z21" s="28">
        <v>3</v>
      </c>
      <c r="AA21" s="28" t="s">
        <v>34</v>
      </c>
      <c r="AB21" s="40">
        <f t="shared" si="11"/>
        <v>-0.69</v>
      </c>
      <c r="AC21" s="41">
        <v>3.3006944444444443E-2</v>
      </c>
      <c r="AD21" s="39">
        <f t="shared" si="12"/>
        <v>-0.63769416666666667</v>
      </c>
      <c r="AE21" s="39">
        <v>-4.9000000000000004</v>
      </c>
      <c r="AF21" s="39">
        <v>-4.5510000000000002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11.745000000000001</v>
      </c>
      <c r="D22" s="29">
        <v>2</v>
      </c>
      <c r="E22" s="29">
        <v>10</v>
      </c>
      <c r="F22" s="30">
        <v>23.490000000000002</v>
      </c>
      <c r="G22" s="30">
        <v>-1.22</v>
      </c>
      <c r="H22" s="31">
        <f t="shared" si="1"/>
        <v>5.1936994465730094E-2</v>
      </c>
      <c r="I22" s="31">
        <f t="shared" si="2"/>
        <v>-1.0498048815098622E-2</v>
      </c>
      <c r="J22" s="32">
        <f t="shared" si="5"/>
        <v>-0.24659916666666665</v>
      </c>
      <c r="K22" s="32">
        <f t="shared" si="3"/>
        <v>-0.12329958333333332</v>
      </c>
      <c r="L22" s="29">
        <v>6</v>
      </c>
      <c r="M22" s="33">
        <f t="shared" si="6"/>
        <v>0.33333333333333331</v>
      </c>
      <c r="N22" s="29">
        <v>103</v>
      </c>
      <c r="O22" s="34">
        <f t="shared" ref="O22:P22" si="30">D22/7</f>
        <v>0.2857142857142857</v>
      </c>
      <c r="P22" s="34">
        <f t="shared" si="30"/>
        <v>1.4285714285714286</v>
      </c>
      <c r="Q22" s="29">
        <f t="shared" si="8"/>
        <v>60</v>
      </c>
      <c r="R22" s="29"/>
      <c r="S22" s="35">
        <v>1.5384615384615301</v>
      </c>
      <c r="T22" s="28">
        <v>380</v>
      </c>
      <c r="U22" s="36">
        <v>120</v>
      </c>
      <c r="V22" s="37" t="s">
        <v>251</v>
      </c>
      <c r="W22" s="28">
        <v>0</v>
      </c>
      <c r="X22" s="38">
        <f t="shared" si="9"/>
        <v>0</v>
      </c>
      <c r="Y22" s="39">
        <f t="shared" si="10"/>
        <v>1.22</v>
      </c>
      <c r="Z22" s="28">
        <v>1</v>
      </c>
      <c r="AA22" s="28" t="s">
        <v>34</v>
      </c>
      <c r="AB22" s="40">
        <f t="shared" si="11"/>
        <v>-0.69</v>
      </c>
      <c r="AC22" s="41">
        <v>3.3006944444444443E-2</v>
      </c>
      <c r="AD22" s="39">
        <f t="shared" si="12"/>
        <v>-9.1099166666666662E-2</v>
      </c>
      <c r="AE22" s="39">
        <v>-4.9000000000000004</v>
      </c>
      <c r="AF22" s="39">
        <v>-4.5510000000000002</v>
      </c>
      <c r="AG22" s="39">
        <v>0</v>
      </c>
    </row>
    <row r="23" spans="1:33" ht="15.75" customHeight="1" x14ac:dyDescent="0.2">
      <c r="A23" s="28" t="s">
        <v>65</v>
      </c>
      <c r="B23" s="28" t="s">
        <v>252</v>
      </c>
      <c r="C23" s="15">
        <f t="shared" si="4"/>
        <v>11.994000000000002</v>
      </c>
      <c r="D23" s="29">
        <v>15</v>
      </c>
      <c r="E23" s="29">
        <v>7</v>
      </c>
      <c r="F23" s="32">
        <v>179.91000000000003</v>
      </c>
      <c r="G23" s="30">
        <v>-6.51</v>
      </c>
      <c r="H23" s="31">
        <f t="shared" si="1"/>
        <v>3.6184759046189757E-2</v>
      </c>
      <c r="I23" s="31">
        <f t="shared" si="2"/>
        <v>2.2040221499638857E-2</v>
      </c>
      <c r="J23" s="32">
        <f t="shared" si="5"/>
        <v>3.965256250000027</v>
      </c>
      <c r="K23" s="32">
        <f t="shared" si="3"/>
        <v>0.26435041666666848</v>
      </c>
      <c r="L23" s="29">
        <v>21</v>
      </c>
      <c r="M23" s="33">
        <f t="shared" si="6"/>
        <v>0.7142857142857143</v>
      </c>
      <c r="N23" s="29">
        <v>83</v>
      </c>
      <c r="O23" s="34">
        <f t="shared" ref="O23:P23" si="31">D23/7</f>
        <v>2.1428571428571428</v>
      </c>
      <c r="P23" s="34">
        <f t="shared" si="31"/>
        <v>1</v>
      </c>
      <c r="Q23" s="29">
        <f t="shared" si="8"/>
        <v>26</v>
      </c>
      <c r="R23" s="29"/>
      <c r="S23" s="35">
        <v>1.77491961414791</v>
      </c>
      <c r="T23" s="28">
        <v>380</v>
      </c>
      <c r="U23" s="36">
        <v>120</v>
      </c>
      <c r="V23" s="37" t="s">
        <v>253</v>
      </c>
      <c r="W23" s="28">
        <v>0</v>
      </c>
      <c r="X23" s="38">
        <f t="shared" si="9"/>
        <v>0</v>
      </c>
      <c r="Y23" s="39">
        <f t="shared" si="10"/>
        <v>2.17</v>
      </c>
      <c r="Z23" s="28">
        <v>3</v>
      </c>
      <c r="AA23" s="28" t="s">
        <v>34</v>
      </c>
      <c r="AB23" s="40">
        <f t="shared" si="11"/>
        <v>-0.69</v>
      </c>
      <c r="AC23" s="41">
        <v>3.3006944444444443E-2</v>
      </c>
      <c r="AD23" s="39">
        <f t="shared" si="12"/>
        <v>-0.68324374999999993</v>
      </c>
      <c r="AE23" s="39">
        <v>-4.9000000000000004</v>
      </c>
      <c r="AF23" s="39">
        <v>-4.5510000000000002</v>
      </c>
      <c r="AG23" s="39">
        <v>0</v>
      </c>
    </row>
    <row r="24" spans="1:33" ht="15.75" customHeight="1" x14ac:dyDescent="0.2">
      <c r="A24" s="28" t="s">
        <v>66</v>
      </c>
      <c r="B24" s="28" t="s">
        <v>254</v>
      </c>
      <c r="C24" s="15">
        <f t="shared" si="4"/>
        <v>11.995000000000001</v>
      </c>
      <c r="D24" s="29">
        <v>8</v>
      </c>
      <c r="E24" s="29">
        <v>7</v>
      </c>
      <c r="F24" s="32">
        <v>95.960000000000008</v>
      </c>
      <c r="G24" s="32">
        <v>-4.4800000000000004</v>
      </c>
      <c r="H24" s="31">
        <f t="shared" si="1"/>
        <v>4.6686119216340145E-2</v>
      </c>
      <c r="I24" s="31">
        <f t="shared" si="2"/>
        <v>1.1604870084757479E-2</v>
      </c>
      <c r="J24" s="32">
        <f t="shared" si="5"/>
        <v>1.1136033333333277</v>
      </c>
      <c r="K24" s="32">
        <f t="shared" si="3"/>
        <v>0.13920041666666597</v>
      </c>
      <c r="L24" s="29">
        <v>18</v>
      </c>
      <c r="M24" s="33">
        <f t="shared" si="6"/>
        <v>0.44444444444444442</v>
      </c>
      <c r="N24" s="29">
        <v>68</v>
      </c>
      <c r="O24" s="34">
        <f t="shared" ref="O24:P24" si="32">D24/7</f>
        <v>1.1428571428571428</v>
      </c>
      <c r="P24" s="34">
        <f t="shared" si="32"/>
        <v>1</v>
      </c>
      <c r="Q24" s="29">
        <f t="shared" si="8"/>
        <v>31</v>
      </c>
      <c r="R24" s="29"/>
      <c r="S24" s="35">
        <v>1.9330855018587301</v>
      </c>
      <c r="T24" s="28">
        <v>380</v>
      </c>
      <c r="U24" s="36">
        <v>120</v>
      </c>
      <c r="V24" s="37" t="s">
        <v>255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3.3006944444444443E-2</v>
      </c>
      <c r="AD24" s="39">
        <f t="shared" si="12"/>
        <v>-0.36439666666666665</v>
      </c>
      <c r="AE24" s="39">
        <v>-4.9000000000000004</v>
      </c>
      <c r="AF24" s="39">
        <v>-4.5510000000000002</v>
      </c>
      <c r="AG24" s="39">
        <v>0</v>
      </c>
    </row>
    <row r="25" spans="1:33" ht="15.75" customHeight="1" x14ac:dyDescent="0.2">
      <c r="A25" s="28" t="s">
        <v>67</v>
      </c>
      <c r="B25" s="14" t="s">
        <v>117</v>
      </c>
      <c r="C25" s="15">
        <f t="shared" si="4"/>
        <v>11.663333333333334</v>
      </c>
      <c r="D25" s="29">
        <v>3</v>
      </c>
      <c r="E25" s="29">
        <v>7</v>
      </c>
      <c r="F25" s="32">
        <v>34.99</v>
      </c>
      <c r="G25" s="32">
        <v>-27.55</v>
      </c>
      <c r="H25" s="31">
        <f t="shared" si="1"/>
        <v>0.78736781937696487</v>
      </c>
      <c r="I25" s="31">
        <f t="shared" si="2"/>
        <v>-0.75150467990854508</v>
      </c>
      <c r="J25" s="32">
        <f t="shared" si="5"/>
        <v>-26.295148749999996</v>
      </c>
      <c r="K25" s="32">
        <f t="shared" si="3"/>
        <v>-8.7650495833333313</v>
      </c>
      <c r="L25" s="29">
        <v>28</v>
      </c>
      <c r="M25" s="33">
        <f t="shared" si="6"/>
        <v>0.10714285714285714</v>
      </c>
      <c r="N25" s="29">
        <v>55</v>
      </c>
      <c r="O25" s="34">
        <f t="shared" ref="O25:P25" si="33">D25/7</f>
        <v>0.42857142857142855</v>
      </c>
      <c r="P25" s="34">
        <f t="shared" si="33"/>
        <v>1</v>
      </c>
      <c r="Q25" s="29">
        <f t="shared" si="8"/>
        <v>38</v>
      </c>
      <c r="R25" s="29"/>
      <c r="S25" s="35">
        <v>1.893939393939394</v>
      </c>
      <c r="T25" s="28">
        <v>380</v>
      </c>
      <c r="U25" s="36">
        <v>120</v>
      </c>
      <c r="V25" s="37" t="s">
        <v>255</v>
      </c>
      <c r="W25" s="14">
        <v>0</v>
      </c>
      <c r="X25" s="38">
        <f t="shared" si="9"/>
        <v>0</v>
      </c>
      <c r="Y25" s="39">
        <f t="shared" si="10"/>
        <v>9.1833333333333336</v>
      </c>
      <c r="Z25" s="14">
        <v>3</v>
      </c>
      <c r="AA25" s="28" t="s">
        <v>34</v>
      </c>
      <c r="AB25" s="40">
        <f t="shared" si="11"/>
        <v>-0.69</v>
      </c>
      <c r="AC25" s="41">
        <v>3.3006944444444443E-2</v>
      </c>
      <c r="AD25" s="39">
        <f t="shared" si="12"/>
        <v>-0.13664874999999999</v>
      </c>
      <c r="AE25" s="39">
        <v>-4.9000000000000004</v>
      </c>
      <c r="AF25" s="39">
        <v>-4.55</v>
      </c>
      <c r="AG25" s="39">
        <v>0</v>
      </c>
    </row>
    <row r="26" spans="1:33" ht="15.75" customHeight="1" x14ac:dyDescent="0.2">
      <c r="A26" s="14" t="s">
        <v>68</v>
      </c>
      <c r="B26" s="14" t="s">
        <v>256</v>
      </c>
      <c r="C26" s="15">
        <f t="shared" si="4"/>
        <v>11.5</v>
      </c>
      <c r="D26" s="16">
        <v>4</v>
      </c>
      <c r="E26" s="16">
        <v>1</v>
      </c>
      <c r="F26" s="17">
        <v>46</v>
      </c>
      <c r="G26" s="17">
        <v>-6.81</v>
      </c>
      <c r="H26" s="31">
        <f t="shared" si="1"/>
        <v>0.14804347826086955</v>
      </c>
      <c r="I26" s="31">
        <f t="shared" si="2"/>
        <v>-0.12943039855072469</v>
      </c>
      <c r="J26" s="32">
        <f t="shared" si="5"/>
        <v>-5.953798333333336</v>
      </c>
      <c r="K26" s="32">
        <f t="shared" si="3"/>
        <v>-1.488449583333334</v>
      </c>
      <c r="L26" s="16">
        <v>11</v>
      </c>
      <c r="M26" s="33">
        <f t="shared" si="6"/>
        <v>0.36363636363636365</v>
      </c>
      <c r="N26" s="16">
        <v>51</v>
      </c>
      <c r="O26" s="34">
        <f t="shared" ref="O26:P26" si="34">D26/7</f>
        <v>0.5714285714285714</v>
      </c>
      <c r="P26" s="34">
        <f t="shared" si="34"/>
        <v>0.14285714285714285</v>
      </c>
      <c r="Q26" s="29">
        <f t="shared" si="8"/>
        <v>71</v>
      </c>
      <c r="R26" s="29"/>
      <c r="S26" s="21">
        <v>1.924528301886792</v>
      </c>
      <c r="T26" s="28">
        <v>260</v>
      </c>
      <c r="U26" s="36">
        <v>120</v>
      </c>
      <c r="V26" s="37" t="s">
        <v>257</v>
      </c>
      <c r="W26" s="14">
        <v>1</v>
      </c>
      <c r="X26" s="38">
        <f t="shared" si="9"/>
        <v>0.25</v>
      </c>
      <c r="Y26" s="39">
        <f t="shared" si="10"/>
        <v>3.4049999999999998</v>
      </c>
      <c r="Z26" s="14">
        <v>1</v>
      </c>
      <c r="AA26" s="28" t="s">
        <v>34</v>
      </c>
      <c r="AB26" s="40">
        <f t="shared" si="11"/>
        <v>-0.69</v>
      </c>
      <c r="AC26" s="41">
        <v>3.3006944444444443E-2</v>
      </c>
      <c r="AD26" s="39">
        <f t="shared" si="12"/>
        <v>-0.18219833333333332</v>
      </c>
      <c r="AE26" s="25">
        <v>-4.95</v>
      </c>
      <c r="AF26" s="25">
        <v>-4.5654000000000003</v>
      </c>
      <c r="AG26" s="25">
        <v>0</v>
      </c>
    </row>
    <row r="27" spans="1:33" ht="15.75" customHeight="1" x14ac:dyDescent="0.2">
      <c r="A27" s="14" t="s">
        <v>69</v>
      </c>
      <c r="B27" s="14" t="s">
        <v>46</v>
      </c>
      <c r="C27" s="15">
        <f t="shared" si="4"/>
        <v>9.99</v>
      </c>
      <c r="D27" s="16">
        <v>3</v>
      </c>
      <c r="E27" s="16">
        <v>11</v>
      </c>
      <c r="F27" s="17">
        <v>29.97</v>
      </c>
      <c r="G27" s="17">
        <v>0</v>
      </c>
      <c r="H27" s="31">
        <f t="shared" si="1"/>
        <v>0</v>
      </c>
      <c r="I27" s="31">
        <f t="shared" si="2"/>
        <v>-0.11861357190523865</v>
      </c>
      <c r="J27" s="32">
        <f t="shared" si="5"/>
        <v>-3.5548487500000023</v>
      </c>
      <c r="K27" s="32">
        <f t="shared" si="3"/>
        <v>-1.1849495833333341</v>
      </c>
      <c r="L27" s="16">
        <v>17</v>
      </c>
      <c r="M27" s="33">
        <f t="shared" si="6"/>
        <v>0.17647058823529413</v>
      </c>
      <c r="N27" s="16">
        <v>39</v>
      </c>
      <c r="O27" s="34">
        <f t="shared" ref="O27:P27" si="35">D27/7</f>
        <v>0.42857142857142855</v>
      </c>
      <c r="P27" s="34">
        <f t="shared" si="35"/>
        <v>1.5714285714285714</v>
      </c>
      <c r="Q27" s="29">
        <f t="shared" si="8"/>
        <v>19</v>
      </c>
      <c r="R27" s="29"/>
      <c r="S27" s="21">
        <v>1.605839416058394</v>
      </c>
      <c r="T27" s="28">
        <v>260</v>
      </c>
      <c r="U27" s="36">
        <v>120</v>
      </c>
      <c r="V27" s="37" t="s">
        <v>258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3.3006944444444443E-2</v>
      </c>
      <c r="AD27" s="39">
        <f t="shared" si="12"/>
        <v>-0.13664874999999999</v>
      </c>
      <c r="AE27" s="25">
        <v>-4.95</v>
      </c>
      <c r="AF27" s="25">
        <v>-4.6809000000000003</v>
      </c>
      <c r="AG27" s="25">
        <v>0</v>
      </c>
    </row>
    <row r="28" spans="1:33" ht="15.75" customHeight="1" x14ac:dyDescent="0.2">
      <c r="A28" s="14" t="s">
        <v>70</v>
      </c>
      <c r="B28" s="14" t="s">
        <v>259</v>
      </c>
      <c r="C28" s="15">
        <f t="shared" si="4"/>
        <v>9.99</v>
      </c>
      <c r="D28" s="16">
        <v>7</v>
      </c>
      <c r="E28" s="16">
        <v>19</v>
      </c>
      <c r="F28" s="17">
        <v>69.930000000000007</v>
      </c>
      <c r="G28" s="17">
        <v>0</v>
      </c>
      <c r="H28" s="31">
        <f t="shared" si="1"/>
        <v>0</v>
      </c>
      <c r="I28" s="31">
        <f t="shared" si="2"/>
        <v>-0.11861357190523844</v>
      </c>
      <c r="J28" s="32">
        <f t="shared" si="5"/>
        <v>-8.2946470833333255</v>
      </c>
      <c r="K28" s="32">
        <f t="shared" si="3"/>
        <v>-1.1849495833333321</v>
      </c>
      <c r="L28" s="16">
        <v>20</v>
      </c>
      <c r="M28" s="33">
        <f t="shared" si="6"/>
        <v>0.35</v>
      </c>
      <c r="N28" s="16">
        <v>139</v>
      </c>
      <c r="O28" s="34">
        <f t="shared" ref="O28:P28" si="36">D28/7</f>
        <v>1</v>
      </c>
      <c r="P28" s="34">
        <f t="shared" si="36"/>
        <v>2.7142857142857144</v>
      </c>
      <c r="Q28" s="29">
        <f t="shared" si="8"/>
        <v>37</v>
      </c>
      <c r="R28" s="29"/>
      <c r="S28" s="21">
        <v>1.4689265536723159</v>
      </c>
      <c r="T28" s="28">
        <v>140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3.3006944444444443E-2</v>
      </c>
      <c r="AD28" s="39">
        <f t="shared" si="12"/>
        <v>-0.31884708333333334</v>
      </c>
      <c r="AE28" s="25">
        <v>-4.95</v>
      </c>
      <c r="AF28" s="25">
        <v>-4.6809000000000003</v>
      </c>
      <c r="AG28" s="25">
        <v>0</v>
      </c>
    </row>
    <row r="29" spans="1:33" ht="15.75" customHeight="1" x14ac:dyDescent="0.2">
      <c r="A29" s="14" t="s">
        <v>71</v>
      </c>
      <c r="B29" s="14" t="s">
        <v>98</v>
      </c>
      <c r="C29" s="15">
        <f t="shared" si="4"/>
        <v>10.538571428571428</v>
      </c>
      <c r="D29" s="16">
        <v>14</v>
      </c>
      <c r="E29" s="16">
        <v>5</v>
      </c>
      <c r="F29" s="17">
        <v>147.54</v>
      </c>
      <c r="G29" s="17">
        <v>-0.5</v>
      </c>
      <c r="H29" s="31">
        <f t="shared" si="1"/>
        <v>3.3889114816320997E-3</v>
      </c>
      <c r="I29" s="31">
        <f t="shared" si="2"/>
        <v>-4.288799082734629E-2</v>
      </c>
      <c r="J29" s="32">
        <f t="shared" si="5"/>
        <v>-6.3276941666666717</v>
      </c>
      <c r="K29" s="32">
        <f t="shared" si="3"/>
        <v>-0.45197815476190512</v>
      </c>
      <c r="L29" s="16">
        <v>18</v>
      </c>
      <c r="M29" s="33">
        <f t="shared" si="6"/>
        <v>0.77777777777777779</v>
      </c>
      <c r="N29" s="16">
        <v>246</v>
      </c>
      <c r="O29" s="34">
        <f t="shared" ref="O29:P29" si="37">D29/7</f>
        <v>2</v>
      </c>
      <c r="P29" s="34">
        <f t="shared" si="37"/>
        <v>0.7142857142857143</v>
      </c>
      <c r="Q29" s="29">
        <f t="shared" si="8"/>
        <v>90</v>
      </c>
      <c r="R29" s="29"/>
      <c r="S29" s="21">
        <v>1.248459958932238</v>
      </c>
      <c r="T29" s="28">
        <v>140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0.5</v>
      </c>
      <c r="Z29" s="14">
        <v>1</v>
      </c>
      <c r="AA29" s="28" t="s">
        <v>34</v>
      </c>
      <c r="AB29" s="40">
        <f t="shared" si="11"/>
        <v>-0.69</v>
      </c>
      <c r="AC29" s="41">
        <v>3.3006944444444443E-2</v>
      </c>
      <c r="AD29" s="39">
        <f t="shared" si="12"/>
        <v>-0.63769416666666667</v>
      </c>
      <c r="AE29" s="25">
        <v>-4.95</v>
      </c>
      <c r="AF29" s="25">
        <v>-4.3784999999999998</v>
      </c>
      <c r="AG29" s="25">
        <v>0</v>
      </c>
    </row>
    <row r="30" spans="1:33" ht="15.75" customHeight="1" x14ac:dyDescent="0.2">
      <c r="A30" s="14" t="s">
        <v>72</v>
      </c>
      <c r="B30" s="14" t="s">
        <v>260</v>
      </c>
      <c r="C30" s="15">
        <f t="shared" si="4"/>
        <v>10.95857142857143</v>
      </c>
      <c r="D30" s="16">
        <v>7</v>
      </c>
      <c r="E30" s="16">
        <v>7</v>
      </c>
      <c r="F30" s="17">
        <v>76.710000000000008</v>
      </c>
      <c r="G30" s="17">
        <v>-0.5</v>
      </c>
      <c r="H30" s="31">
        <f t="shared" si="1"/>
        <v>6.5180550123843037E-3</v>
      </c>
      <c r="I30" s="31">
        <f t="shared" si="2"/>
        <v>-1.1926047234171943E-2</v>
      </c>
      <c r="J30" s="32">
        <f t="shared" si="5"/>
        <v>-0.91484708333332987</v>
      </c>
      <c r="K30" s="32">
        <f t="shared" si="3"/>
        <v>-0.13069244047618997</v>
      </c>
      <c r="L30" s="16">
        <v>15</v>
      </c>
      <c r="M30" s="33">
        <f t="shared" si="6"/>
        <v>0.46666666666666667</v>
      </c>
      <c r="N30" s="16">
        <v>216</v>
      </c>
      <c r="O30" s="34">
        <f t="shared" ref="O30:P30" si="38">D30/7</f>
        <v>1</v>
      </c>
      <c r="P30" s="34">
        <f t="shared" si="38"/>
        <v>1</v>
      </c>
      <c r="Q30" s="29">
        <f t="shared" si="8"/>
        <v>108</v>
      </c>
      <c r="R30" s="29"/>
      <c r="S30" s="21">
        <v>1.3766233766233771</v>
      </c>
      <c r="T30" s="28">
        <v>140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0.5</v>
      </c>
      <c r="Z30" s="14">
        <v>1</v>
      </c>
      <c r="AA30" s="28" t="s">
        <v>34</v>
      </c>
      <c r="AB30" s="40">
        <f t="shared" si="11"/>
        <v>-0.69</v>
      </c>
      <c r="AC30" s="41">
        <v>3.3006944444444443E-2</v>
      </c>
      <c r="AD30" s="39">
        <f t="shared" si="12"/>
        <v>-0.31884708333333334</v>
      </c>
      <c r="AE30" s="25">
        <v>-4.95</v>
      </c>
      <c r="AF30" s="25">
        <v>-4.3784999999999998</v>
      </c>
      <c r="AG30" s="25">
        <v>0</v>
      </c>
    </row>
    <row r="31" spans="1:33" ht="15.75" customHeight="1" x14ac:dyDescent="0.2">
      <c r="A31" s="14" t="s">
        <v>73</v>
      </c>
      <c r="B31" s="14" t="s">
        <v>98</v>
      </c>
      <c r="C31" s="15">
        <f t="shared" si="4"/>
        <v>10.251818181818182</v>
      </c>
      <c r="D31" s="16">
        <v>11</v>
      </c>
      <c r="E31" s="16">
        <v>4</v>
      </c>
      <c r="F31" s="17">
        <v>112.77</v>
      </c>
      <c r="G31" s="42">
        <v>-17.739999999999998</v>
      </c>
      <c r="H31" s="31">
        <f t="shared" si="1"/>
        <v>0.15731134166888355</v>
      </c>
      <c r="I31" s="31">
        <f t="shared" si="2"/>
        <v>-0.2216905685613787</v>
      </c>
      <c r="J31" s="32">
        <f t="shared" si="5"/>
        <v>-25.000045416666676</v>
      </c>
      <c r="K31" s="32">
        <f t="shared" si="3"/>
        <v>-2.2727314015151525</v>
      </c>
      <c r="L31" s="16">
        <v>18</v>
      </c>
      <c r="M31" s="33">
        <f t="shared" si="6"/>
        <v>0.61111111111111116</v>
      </c>
      <c r="N31" s="16">
        <v>213</v>
      </c>
      <c r="O31" s="34">
        <f t="shared" ref="O31:P32" si="39">D31/7</f>
        <v>1.5714285714285714</v>
      </c>
      <c r="P31" s="34">
        <f t="shared" si="39"/>
        <v>0.5714285714285714</v>
      </c>
      <c r="Q31" s="29">
        <f t="shared" si="8"/>
        <v>99</v>
      </c>
      <c r="R31" s="29"/>
      <c r="S31" s="21">
        <v>1.34368932038834</v>
      </c>
      <c r="T31" s="14" t="s">
        <v>33</v>
      </c>
      <c r="U31" s="22">
        <v>140</v>
      </c>
      <c r="V31" s="1" t="s">
        <v>1511</v>
      </c>
      <c r="W31" s="14">
        <v>5</v>
      </c>
      <c r="X31" s="38">
        <f t="shared" si="9"/>
        <v>0.45454545454545453</v>
      </c>
      <c r="Y31" s="39">
        <f t="shared" si="10"/>
        <v>2.9566666666666666</v>
      </c>
      <c r="Z31" s="14">
        <v>1</v>
      </c>
      <c r="AA31" s="14" t="s">
        <v>34</v>
      </c>
      <c r="AB31" s="40">
        <f t="shared" si="11"/>
        <v>-0.69</v>
      </c>
      <c r="AC31" s="27">
        <v>3.3006944444444443E-2</v>
      </c>
      <c r="AD31" s="39">
        <f t="shared" si="12"/>
        <v>-0.50104541666666669</v>
      </c>
      <c r="AE31" s="43">
        <v>-4.95</v>
      </c>
      <c r="AF31" s="43">
        <v>-4.3784999999999998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9.99</v>
      </c>
      <c r="D32" s="52">
        <v>19</v>
      </c>
      <c r="E32" s="52">
        <v>1</v>
      </c>
      <c r="F32" s="53">
        <v>189.81</v>
      </c>
      <c r="G32" s="53">
        <v>-17.829999999999998</v>
      </c>
      <c r="H32" s="31">
        <f t="shared" si="1"/>
        <v>9.3936041304462342E-2</v>
      </c>
      <c r="I32" s="31">
        <f t="shared" si="2"/>
        <v>-0.18227934293943046</v>
      </c>
      <c r="J32" s="32">
        <f t="shared" si="5"/>
        <v>-34.598442083333296</v>
      </c>
      <c r="K32" s="32">
        <f t="shared" si="3"/>
        <v>-1.8209706359649103</v>
      </c>
      <c r="L32" s="52">
        <v>27</v>
      </c>
      <c r="M32" s="33">
        <f t="shared" si="6"/>
        <v>0.70370370370370372</v>
      </c>
      <c r="N32" s="52">
        <v>195</v>
      </c>
      <c r="O32" s="34">
        <f t="shared" si="39"/>
        <v>2.7142857142857144</v>
      </c>
      <c r="P32" s="34">
        <f t="shared" si="39"/>
        <v>0.14285714285714285</v>
      </c>
      <c r="Q32" s="29">
        <f t="shared" si="8"/>
        <v>68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1.759637188208617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5</v>
      </c>
      <c r="X32" s="38">
        <f t="shared" si="9"/>
        <v>0.26315789473684209</v>
      </c>
      <c r="Y32" s="39">
        <f t="shared" si="10"/>
        <v>2.9716666666666662</v>
      </c>
      <c r="Z32" s="51">
        <v>1</v>
      </c>
      <c r="AA32" s="51" t="s">
        <v>34</v>
      </c>
      <c r="AB32" s="40">
        <f t="shared" si="11"/>
        <v>-0.69</v>
      </c>
      <c r="AC32" s="57">
        <v>3.3006944444444443E-2</v>
      </c>
      <c r="AD32" s="39">
        <f t="shared" si="12"/>
        <v>-0.86544208333333328</v>
      </c>
      <c r="AE32" s="58">
        <v>-4.95</v>
      </c>
      <c r="AF32" s="58">
        <v>-4.3784999999999998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41.1640625" customWidth="1"/>
    <col min="22" max="22" width="7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Info!B1:BJ5000""),3,FALSE),"""")"),"25 Ft Black Extension Cord 2 Pack - 16/2 Durable Electrical Cable")</f>
        <v>25 Ft Black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Info!B1:BJ5000""),2,FALSE),"""")"),"B07ZFZNJGH")</f>
        <v>B07ZFZNJGH</v>
      </c>
      <c r="B2" s="3" t="s">
        <v>261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36.5" customHeight="1" x14ac:dyDescent="0.2">
      <c r="A3" s="76" t="s">
        <v>30</v>
      </c>
      <c r="B3" s="77"/>
      <c r="C3" s="47">
        <f>((AE32+AF32)/0.85)*-1</f>
        <v>11.864117647058825</v>
      </c>
      <c r="D3" s="5">
        <f>SUM(D4:D99765)</f>
        <v>143</v>
      </c>
      <c r="E3" s="5"/>
      <c r="F3" s="6">
        <f t="shared" ref="F3:G3" si="0">SUM(F4:F99765)</f>
        <v>2345.42</v>
      </c>
      <c r="G3" s="6">
        <f t="shared" si="0"/>
        <v>-52.9</v>
      </c>
      <c r="H3" s="7">
        <f t="shared" ref="H3:H32" si="1">G3/F3*-1</f>
        <v>2.2554595765363984E-2</v>
      </c>
      <c r="I3" s="8">
        <f t="shared" ref="I3:I32" si="2">J3/F3</f>
        <v>0.18656096746892811</v>
      </c>
      <c r="J3" s="6">
        <f>SUM(J4:J99765)</f>
        <v>437.56382432097337</v>
      </c>
      <c r="K3" s="6">
        <f t="shared" ref="K3:K32" si="3">J3/D3</f>
        <v>3.05988688336345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2 - April
2.5 - May
1.5 - June
1.5 - July
2 - Aug
1.5 - Sept
1.5 - Oct
2.5 - Nov
0.5 - Dec
1 - Jan
1.5 - Feb")</f>
        <v>1.5 - March
2 - April
2.5 - May
1.5 - June
1.5 - July
2 - Aug
1.5 - Sept
1.5 - Oct
2.5 - Nov
0.5 - Dec
1 -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6.993006993006993E-3</v>
      </c>
      <c r="Y3" s="6"/>
      <c r="Z3" s="5"/>
      <c r="AA3" s="5"/>
      <c r="AB3" s="5"/>
      <c r="AC3" s="5"/>
      <c r="AD3" s="6">
        <f>SUM(AD4:AD99765)</f>
        <v>-13.435175679026649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Info!B2:BZ7000""),37,FALSE)),"""")*-1"),-5.1345)</f>
        <v>-5.1345000000000001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113</v>
      </c>
      <c r="C4" s="15" t="str">
        <f t="shared" ref="C4:C32" si="4">IFERROR(F4/D4," - ")</f>
        <v xml:space="preserve"> - </v>
      </c>
      <c r="D4" s="16">
        <v>0</v>
      </c>
      <c r="E4" s="16">
        <v>1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61</v>
      </c>
      <c r="O4" s="20">
        <f t="shared" ref="O4:P4" si="7">D4/7</f>
        <v>0</v>
      </c>
      <c r="P4" s="20">
        <f t="shared" si="7"/>
        <v>0.14285714285714285</v>
      </c>
      <c r="Q4" s="16">
        <f t="shared" ref="Q4:Q32" si="8">ROUNDDOWN(N4/(O4+P4),0)</f>
        <v>427</v>
      </c>
      <c r="R4" s="16"/>
      <c r="S4" s="21">
        <v>2.54726368159203</v>
      </c>
      <c r="T4" s="14">
        <v>310</v>
      </c>
      <c r="U4" s="22">
        <v>60</v>
      </c>
      <c r="V4" s="23" t="s">
        <v>262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5.0416666666666658E-2</v>
      </c>
      <c r="AD4" s="25">
        <f t="shared" ref="AD4:AD32" si="12">IFERROR(AB4*AC4*D4*2,0)</f>
        <v>0</v>
      </c>
      <c r="AE4" s="25">
        <v>-5.42</v>
      </c>
      <c r="AF4" s="25">
        <v>-4.8899999999999997</v>
      </c>
      <c r="AG4" s="25">
        <v>0</v>
      </c>
    </row>
    <row r="5" spans="1:33" ht="15.75" customHeight="1" x14ac:dyDescent="0.2">
      <c r="A5" s="28" t="s">
        <v>35</v>
      </c>
      <c r="B5" s="28" t="s">
        <v>117</v>
      </c>
      <c r="C5" s="15">
        <f t="shared" si="4"/>
        <v>14.967142857142857</v>
      </c>
      <c r="D5" s="29">
        <v>14</v>
      </c>
      <c r="E5" s="29">
        <v>0</v>
      </c>
      <c r="F5" s="30">
        <v>209.54</v>
      </c>
      <c r="G5" s="30">
        <v>-45.75</v>
      </c>
      <c r="H5" s="31">
        <f t="shared" si="1"/>
        <v>0.21833540135534982</v>
      </c>
      <c r="I5" s="31">
        <f t="shared" si="2"/>
        <v>-6.1831529440806818E-2</v>
      </c>
      <c r="J5" s="32">
        <f t="shared" si="5"/>
        <v>-12.95617867902666</v>
      </c>
      <c r="K5" s="32">
        <f t="shared" si="3"/>
        <v>-0.92544133421619001</v>
      </c>
      <c r="L5" s="29">
        <v>51</v>
      </c>
      <c r="M5" s="33">
        <f t="shared" si="6"/>
        <v>0.27450980392156865</v>
      </c>
      <c r="N5" s="29">
        <v>46</v>
      </c>
      <c r="O5" s="34">
        <f t="shared" ref="O5:P5" si="13">D5/7</f>
        <v>2</v>
      </c>
      <c r="P5" s="34">
        <f t="shared" si="13"/>
        <v>0</v>
      </c>
      <c r="Q5" s="29">
        <f t="shared" si="8"/>
        <v>23</v>
      </c>
      <c r="R5" s="29"/>
      <c r="S5" s="35">
        <v>1.9013452914798199</v>
      </c>
      <c r="T5" s="28">
        <v>310</v>
      </c>
      <c r="U5" s="36">
        <v>60</v>
      </c>
      <c r="V5" s="37" t="s">
        <v>263</v>
      </c>
      <c r="W5" s="28">
        <v>1</v>
      </c>
      <c r="X5" s="38">
        <f t="shared" si="9"/>
        <v>7.1428571428571425E-2</v>
      </c>
      <c r="Y5" s="39">
        <f t="shared" si="10"/>
        <v>11.4375</v>
      </c>
      <c r="Z5" s="28">
        <v>3</v>
      </c>
      <c r="AA5" s="28" t="s">
        <v>34</v>
      </c>
      <c r="AB5" s="40">
        <f t="shared" si="11"/>
        <v>-0.69</v>
      </c>
      <c r="AC5" s="41">
        <v>5.0475086906141359E-2</v>
      </c>
      <c r="AD5" s="39">
        <f t="shared" si="12"/>
        <v>-0.97517867902665101</v>
      </c>
      <c r="AE5" s="39">
        <v>-5.42</v>
      </c>
      <c r="AF5" s="39">
        <v>-4.8899999999999997</v>
      </c>
      <c r="AG5" s="39">
        <v>0</v>
      </c>
    </row>
    <row r="6" spans="1:33" ht="15.75" customHeight="1" x14ac:dyDescent="0.2">
      <c r="A6" s="28" t="s">
        <v>37</v>
      </c>
      <c r="B6" s="28" t="s">
        <v>264</v>
      </c>
      <c r="C6" s="15">
        <f t="shared" si="4"/>
        <v>14.967142857142859</v>
      </c>
      <c r="D6" s="29">
        <v>14</v>
      </c>
      <c r="E6" s="29">
        <v>1</v>
      </c>
      <c r="F6" s="30">
        <v>209.54000000000002</v>
      </c>
      <c r="G6" s="30">
        <v>-7.1499999999999986</v>
      </c>
      <c r="H6" s="31">
        <f t="shared" si="1"/>
        <v>3.4122363271928975E-2</v>
      </c>
      <c r="I6" s="31">
        <f t="shared" si="2"/>
        <v>0.12238689510356024</v>
      </c>
      <c r="J6" s="32">
        <f t="shared" si="5"/>
        <v>25.644950000000016</v>
      </c>
      <c r="K6" s="32">
        <f t="shared" si="3"/>
        <v>1.8317821428571439</v>
      </c>
      <c r="L6" s="29">
        <v>25</v>
      </c>
      <c r="M6" s="33">
        <f t="shared" si="6"/>
        <v>0.56000000000000005</v>
      </c>
      <c r="N6" s="29">
        <v>41</v>
      </c>
      <c r="O6" s="34">
        <f t="shared" ref="O6:P6" si="14">D6/7</f>
        <v>2</v>
      </c>
      <c r="P6" s="34">
        <f t="shared" si="14"/>
        <v>0.14285714285714285</v>
      </c>
      <c r="Q6" s="29">
        <f t="shared" si="8"/>
        <v>19</v>
      </c>
      <c r="R6" s="29"/>
      <c r="S6" s="35">
        <v>2.0869565217391299</v>
      </c>
      <c r="T6" s="28">
        <v>250</v>
      </c>
      <c r="U6" s="36">
        <v>90</v>
      </c>
      <c r="V6" s="37" t="s">
        <v>265</v>
      </c>
      <c r="W6" s="28">
        <v>0</v>
      </c>
      <c r="X6" s="38">
        <f t="shared" si="9"/>
        <v>0</v>
      </c>
      <c r="Y6" s="39">
        <f t="shared" si="10"/>
        <v>7.1499999999999986</v>
      </c>
      <c r="Z6" s="28">
        <v>1</v>
      </c>
      <c r="AA6" s="28" t="s">
        <v>34</v>
      </c>
      <c r="AB6" s="40">
        <f t="shared" si="11"/>
        <v>-0.69</v>
      </c>
      <c r="AC6" s="41">
        <v>5.0416666666666658E-2</v>
      </c>
      <c r="AD6" s="39">
        <f t="shared" si="12"/>
        <v>-0.97404999999999975</v>
      </c>
      <c r="AE6" s="39">
        <v>-5.42</v>
      </c>
      <c r="AF6" s="39">
        <v>-4.8899999999999997</v>
      </c>
      <c r="AG6" s="39">
        <v>0</v>
      </c>
    </row>
    <row r="7" spans="1:33" ht="15.75" customHeight="1" x14ac:dyDescent="0.2">
      <c r="A7" s="28" t="s">
        <v>39</v>
      </c>
      <c r="B7" s="28" t="s">
        <v>266</v>
      </c>
      <c r="C7" s="15">
        <f t="shared" si="4"/>
        <v>15.95</v>
      </c>
      <c r="D7" s="29">
        <v>1</v>
      </c>
      <c r="E7" s="29">
        <v>1</v>
      </c>
      <c r="F7" s="30">
        <v>15.95</v>
      </c>
      <c r="G7" s="30">
        <v>0</v>
      </c>
      <c r="H7" s="31">
        <f t="shared" si="1"/>
        <v>0</v>
      </c>
      <c r="I7" s="31">
        <f t="shared" si="2"/>
        <v>0.19924294670846399</v>
      </c>
      <c r="J7" s="32">
        <f t="shared" si="5"/>
        <v>3.1779250000000006</v>
      </c>
      <c r="K7" s="32">
        <f t="shared" si="3"/>
        <v>3.1779250000000006</v>
      </c>
      <c r="L7" s="29">
        <v>27</v>
      </c>
      <c r="M7" s="33">
        <f t="shared" si="6"/>
        <v>3.7037037037037035E-2</v>
      </c>
      <c r="N7" s="29">
        <v>30</v>
      </c>
      <c r="O7" s="34">
        <f t="shared" ref="O7:P7" si="15">D7/7</f>
        <v>0.14285714285714285</v>
      </c>
      <c r="P7" s="34">
        <f t="shared" si="15"/>
        <v>0.14285714285714285</v>
      </c>
      <c r="Q7" s="29">
        <f t="shared" si="8"/>
        <v>105</v>
      </c>
      <c r="R7" s="29"/>
      <c r="S7" s="35">
        <v>2.7222222222222201</v>
      </c>
      <c r="T7" s="28">
        <v>250</v>
      </c>
      <c r="U7" s="36">
        <v>90</v>
      </c>
      <c r="V7" s="37" t="s">
        <v>267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5.0416666666666658E-2</v>
      </c>
      <c r="AD7" s="39">
        <f t="shared" si="12"/>
        <v>-6.9574999999999984E-2</v>
      </c>
      <c r="AE7" s="39">
        <v>-5.42</v>
      </c>
      <c r="AF7" s="39">
        <v>-4.8899999999999997</v>
      </c>
      <c r="AG7" s="39">
        <v>0</v>
      </c>
    </row>
    <row r="8" spans="1:33" ht="15.75" customHeight="1" x14ac:dyDescent="0.2">
      <c r="A8" s="28" t="s">
        <v>41</v>
      </c>
      <c r="B8" s="28" t="s">
        <v>98</v>
      </c>
      <c r="C8" s="15">
        <f t="shared" si="4"/>
        <v>14.989090909090908</v>
      </c>
      <c r="D8" s="29">
        <v>22</v>
      </c>
      <c r="E8" s="29">
        <v>9</v>
      </c>
      <c r="F8" s="30">
        <v>329.76</v>
      </c>
      <c r="G8" s="30">
        <v>0</v>
      </c>
      <c r="H8" s="31">
        <f t="shared" si="1"/>
        <v>0</v>
      </c>
      <c r="I8" s="31">
        <f t="shared" si="2"/>
        <v>0.15752471494420189</v>
      </c>
      <c r="J8" s="32">
        <f t="shared" si="5"/>
        <v>51.945350000000012</v>
      </c>
      <c r="K8" s="32">
        <f t="shared" si="3"/>
        <v>2.3611522727272733</v>
      </c>
      <c r="L8" s="29">
        <v>22</v>
      </c>
      <c r="M8" s="33">
        <f t="shared" si="6"/>
        <v>1</v>
      </c>
      <c r="N8" s="29">
        <v>89</v>
      </c>
      <c r="O8" s="34">
        <f t="shared" ref="O8:P8" si="16">D8/7</f>
        <v>3.1428571428571428</v>
      </c>
      <c r="P8" s="34">
        <f t="shared" si="16"/>
        <v>1.2857142857142858</v>
      </c>
      <c r="Q8" s="29">
        <f t="shared" si="8"/>
        <v>20</v>
      </c>
      <c r="R8" s="29"/>
      <c r="S8" s="35">
        <v>2</v>
      </c>
      <c r="T8" s="28">
        <v>160</v>
      </c>
      <c r="U8" s="36">
        <v>50</v>
      </c>
      <c r="V8" s="37" t="s">
        <v>268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5.0416666666666658E-2</v>
      </c>
      <c r="AD8" s="39">
        <f t="shared" si="12"/>
        <v>-1.5306499999999996</v>
      </c>
      <c r="AE8" s="39">
        <v>-5.42</v>
      </c>
      <c r="AF8" s="39">
        <v>-4.8899999999999997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14.950000000000001</v>
      </c>
      <c r="D9" s="29">
        <v>7</v>
      </c>
      <c r="E9" s="29">
        <v>2</v>
      </c>
      <c r="F9" s="30">
        <v>104.65</v>
      </c>
      <c r="G9" s="30">
        <v>0</v>
      </c>
      <c r="H9" s="31">
        <f t="shared" si="1"/>
        <v>0</v>
      </c>
      <c r="I9" s="31">
        <f t="shared" si="2"/>
        <v>0.15571404682274254</v>
      </c>
      <c r="J9" s="32">
        <f t="shared" si="5"/>
        <v>16.295475000000007</v>
      </c>
      <c r="K9" s="32">
        <f t="shared" si="3"/>
        <v>2.3279250000000009</v>
      </c>
      <c r="L9" s="29">
        <v>24</v>
      </c>
      <c r="M9" s="33">
        <f t="shared" si="6"/>
        <v>0.29166666666666669</v>
      </c>
      <c r="N9" s="29">
        <v>82</v>
      </c>
      <c r="O9" s="34">
        <f t="shared" ref="O9:P9" si="17">D9/7</f>
        <v>1</v>
      </c>
      <c r="P9" s="34">
        <f t="shared" si="17"/>
        <v>0.2857142857142857</v>
      </c>
      <c r="Q9" s="29">
        <f t="shared" si="8"/>
        <v>63</v>
      </c>
      <c r="R9" s="29"/>
      <c r="S9" s="35">
        <v>1.9595141700404799</v>
      </c>
      <c r="T9" s="28">
        <v>160</v>
      </c>
      <c r="U9" s="36">
        <v>50</v>
      </c>
      <c r="V9" s="37" t="s">
        <v>269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5.0416666666666658E-2</v>
      </c>
      <c r="AD9" s="39">
        <f t="shared" si="12"/>
        <v>-0.48702499999999987</v>
      </c>
      <c r="AE9" s="39">
        <v>-5.42</v>
      </c>
      <c r="AF9" s="39">
        <v>-4.8899999999999997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14.949999999999998</v>
      </c>
      <c r="D10" s="29">
        <v>3</v>
      </c>
      <c r="E10" s="29">
        <v>9</v>
      </c>
      <c r="F10" s="30">
        <v>44.849999999999994</v>
      </c>
      <c r="G10" s="30">
        <v>0</v>
      </c>
      <c r="H10" s="31">
        <f t="shared" si="1"/>
        <v>0</v>
      </c>
      <c r="I10" s="31">
        <f t="shared" si="2"/>
        <v>0.15571404682274248</v>
      </c>
      <c r="J10" s="32">
        <f t="shared" si="5"/>
        <v>6.9837749999999987</v>
      </c>
      <c r="K10" s="32">
        <f t="shared" si="3"/>
        <v>2.3279249999999996</v>
      </c>
      <c r="L10" s="29">
        <v>26</v>
      </c>
      <c r="M10" s="33">
        <f t="shared" si="6"/>
        <v>0.11538461538461539</v>
      </c>
      <c r="N10" s="29">
        <v>50</v>
      </c>
      <c r="O10" s="34">
        <f t="shared" ref="O10:P10" si="18">D10/7</f>
        <v>0.42857142857142855</v>
      </c>
      <c r="P10" s="34">
        <f t="shared" si="18"/>
        <v>1.2857142857142858</v>
      </c>
      <c r="Q10" s="29">
        <f t="shared" si="8"/>
        <v>29</v>
      </c>
      <c r="R10" s="29"/>
      <c r="S10" s="35">
        <v>2.6808510638297798</v>
      </c>
      <c r="T10" s="28">
        <v>160</v>
      </c>
      <c r="U10" s="36">
        <v>50</v>
      </c>
      <c r="V10" s="37" t="s">
        <v>270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5.0416666666666658E-2</v>
      </c>
      <c r="AD10" s="39">
        <f t="shared" si="12"/>
        <v>-0.20872499999999994</v>
      </c>
      <c r="AE10" s="39">
        <v>-5.42</v>
      </c>
      <c r="AF10" s="39">
        <v>-4.8899999999999997</v>
      </c>
      <c r="AG10" s="39">
        <v>0</v>
      </c>
    </row>
    <row r="11" spans="1:33" ht="15.75" customHeight="1" x14ac:dyDescent="0.2">
      <c r="A11" s="28" t="s">
        <v>47</v>
      </c>
      <c r="B11" s="28" t="s">
        <v>271</v>
      </c>
      <c r="C11" s="15">
        <f t="shared" si="4"/>
        <v>14.95</v>
      </c>
      <c r="D11" s="29">
        <v>2</v>
      </c>
      <c r="E11" s="29">
        <v>15</v>
      </c>
      <c r="F11" s="30">
        <v>29.9</v>
      </c>
      <c r="G11" s="30">
        <v>0</v>
      </c>
      <c r="H11" s="31">
        <f t="shared" si="1"/>
        <v>0</v>
      </c>
      <c r="I11" s="31">
        <f t="shared" si="2"/>
        <v>0.15571404682274248</v>
      </c>
      <c r="J11" s="32">
        <f t="shared" si="5"/>
        <v>4.65585</v>
      </c>
      <c r="K11" s="32">
        <f t="shared" si="3"/>
        <v>2.327925</v>
      </c>
      <c r="L11" s="29">
        <v>13</v>
      </c>
      <c r="M11" s="33">
        <f t="shared" si="6"/>
        <v>0.15384615384615385</v>
      </c>
      <c r="N11" s="29">
        <v>148</v>
      </c>
      <c r="O11" s="34">
        <f t="shared" ref="O11:P11" si="19">D11/7</f>
        <v>0.2857142857142857</v>
      </c>
      <c r="P11" s="34">
        <f t="shared" si="19"/>
        <v>2.1428571428571428</v>
      </c>
      <c r="Q11" s="29">
        <f t="shared" si="8"/>
        <v>60</v>
      </c>
      <c r="R11" s="29"/>
      <c r="S11" s="35">
        <v>2.0244897959183601</v>
      </c>
      <c r="T11" s="28">
        <v>360</v>
      </c>
      <c r="U11" s="36">
        <v>50</v>
      </c>
      <c r="V11" s="37" t="s">
        <v>272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5.0416666666666658E-2</v>
      </c>
      <c r="AD11" s="39">
        <f t="shared" si="12"/>
        <v>-0.13914999999999997</v>
      </c>
      <c r="AE11" s="39">
        <v>-5.42</v>
      </c>
      <c r="AF11" s="39">
        <v>-4.8899999999999997</v>
      </c>
      <c r="AG11" s="39">
        <v>0</v>
      </c>
    </row>
    <row r="12" spans="1:33" ht="15.75" customHeight="1" x14ac:dyDescent="0.2">
      <c r="A12" s="28" t="s">
        <v>49</v>
      </c>
      <c r="B12" s="28" t="s">
        <v>266</v>
      </c>
      <c r="C12" s="15">
        <f t="shared" si="4"/>
        <v>15.5</v>
      </c>
      <c r="D12" s="29">
        <v>1</v>
      </c>
      <c r="E12" s="29">
        <v>9</v>
      </c>
      <c r="F12" s="30">
        <v>15.5</v>
      </c>
      <c r="G12" s="30">
        <v>0</v>
      </c>
      <c r="H12" s="31">
        <f t="shared" si="1"/>
        <v>0</v>
      </c>
      <c r="I12" s="31">
        <f t="shared" si="2"/>
        <v>0.17753965967741939</v>
      </c>
      <c r="J12" s="32">
        <f t="shared" si="5"/>
        <v>2.7518647250000003</v>
      </c>
      <c r="K12" s="32">
        <f t="shared" si="3"/>
        <v>2.7518647250000003</v>
      </c>
      <c r="L12" s="29">
        <v>8</v>
      </c>
      <c r="M12" s="33">
        <f t="shared" si="6"/>
        <v>0.125</v>
      </c>
      <c r="N12" s="29">
        <v>128</v>
      </c>
      <c r="O12" s="34">
        <f t="shared" ref="O12:P12" si="20">D12/7</f>
        <v>0.14285714285714285</v>
      </c>
      <c r="P12" s="34">
        <f t="shared" si="20"/>
        <v>1.2857142857142858</v>
      </c>
      <c r="Q12" s="29">
        <f t="shared" si="8"/>
        <v>89</v>
      </c>
      <c r="R12" s="29"/>
      <c r="S12" s="35">
        <v>2.4474885844748799</v>
      </c>
      <c r="T12" s="28">
        <v>310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8.198208333333333E-2</v>
      </c>
      <c r="AD12" s="39">
        <f t="shared" si="12"/>
        <v>-0.11313527499999999</v>
      </c>
      <c r="AE12" s="39">
        <v>-5.42</v>
      </c>
      <c r="AF12" s="39">
        <v>-4.8899999999999997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15.087499999999999</v>
      </c>
      <c r="D13" s="29">
        <v>4</v>
      </c>
      <c r="E13" s="29">
        <v>7</v>
      </c>
      <c r="F13" s="32">
        <v>60.349999999999994</v>
      </c>
      <c r="G13" s="30">
        <v>0</v>
      </c>
      <c r="H13" s="31">
        <f t="shared" si="1"/>
        <v>0</v>
      </c>
      <c r="I13" s="31">
        <f t="shared" si="2"/>
        <v>0.15915424855012419</v>
      </c>
      <c r="J13" s="32">
        <f t="shared" si="5"/>
        <v>9.6049588999999944</v>
      </c>
      <c r="K13" s="32">
        <f t="shared" si="3"/>
        <v>2.4012397249999986</v>
      </c>
      <c r="L13" s="29">
        <v>7</v>
      </c>
      <c r="M13" s="33">
        <f t="shared" si="6"/>
        <v>0.5714285714285714</v>
      </c>
      <c r="N13" s="29">
        <v>143</v>
      </c>
      <c r="O13" s="34">
        <f t="shared" ref="O13:P13" si="21">D13/7</f>
        <v>0.5714285714285714</v>
      </c>
      <c r="P13" s="34">
        <f t="shared" si="21"/>
        <v>1</v>
      </c>
      <c r="Q13" s="29">
        <f t="shared" si="8"/>
        <v>91</v>
      </c>
      <c r="R13" s="29"/>
      <c r="S13" s="35">
        <v>1.5730337078651599</v>
      </c>
      <c r="T13" s="28">
        <v>310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8.198208333333333E-2</v>
      </c>
      <c r="AD13" s="39">
        <f t="shared" si="12"/>
        <v>-0.45254109999999997</v>
      </c>
      <c r="AE13" s="39">
        <v>-5.42</v>
      </c>
      <c r="AF13" s="39">
        <v>-4.8899999999999997</v>
      </c>
      <c r="AG13" s="39">
        <v>0</v>
      </c>
    </row>
    <row r="14" spans="1:33" ht="15.75" customHeight="1" x14ac:dyDescent="0.2">
      <c r="A14" s="28" t="s">
        <v>53</v>
      </c>
      <c r="B14" s="28" t="s">
        <v>271</v>
      </c>
      <c r="C14" s="15">
        <f t="shared" si="4"/>
        <v>14.953750000000001</v>
      </c>
      <c r="D14" s="29">
        <v>8</v>
      </c>
      <c r="E14" s="29">
        <v>7</v>
      </c>
      <c r="F14" s="32">
        <v>119.63000000000001</v>
      </c>
      <c r="G14" s="30">
        <v>0</v>
      </c>
      <c r="H14" s="31">
        <f t="shared" si="1"/>
        <v>0</v>
      </c>
      <c r="I14" s="31">
        <f t="shared" si="2"/>
        <v>0.15297515506143949</v>
      </c>
      <c r="J14" s="32">
        <f t="shared" si="5"/>
        <v>18.300417800000009</v>
      </c>
      <c r="K14" s="32">
        <f t="shared" si="3"/>
        <v>2.2875522250000011</v>
      </c>
      <c r="L14" s="29">
        <v>14</v>
      </c>
      <c r="M14" s="33">
        <f t="shared" si="6"/>
        <v>0.5714285714285714</v>
      </c>
      <c r="N14" s="29">
        <v>128</v>
      </c>
      <c r="O14" s="34">
        <f t="shared" ref="O14:P14" si="22">D14/7</f>
        <v>1.1428571428571428</v>
      </c>
      <c r="P14" s="34">
        <f t="shared" si="22"/>
        <v>1</v>
      </c>
      <c r="Q14" s="29">
        <f t="shared" si="8"/>
        <v>59</v>
      </c>
      <c r="R14" s="29"/>
      <c r="S14" s="35">
        <v>1.8271604938271599</v>
      </c>
      <c r="T14" s="28">
        <v>310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8.198208333333333E-2</v>
      </c>
      <c r="AD14" s="39">
        <f t="shared" si="12"/>
        <v>-0.90508219999999995</v>
      </c>
      <c r="AE14" s="39">
        <v>-5.42</v>
      </c>
      <c r="AF14" s="39">
        <v>-4.8899999999999997</v>
      </c>
      <c r="AG14" s="39">
        <v>0</v>
      </c>
    </row>
    <row r="15" spans="1:33" ht="15.75" customHeight="1" x14ac:dyDescent="0.2">
      <c r="A15" s="28" t="s">
        <v>54</v>
      </c>
      <c r="B15" s="28" t="s">
        <v>273</v>
      </c>
      <c r="C15" s="15">
        <f t="shared" si="4"/>
        <v>15.225</v>
      </c>
      <c r="D15" s="29">
        <v>2</v>
      </c>
      <c r="E15" s="29">
        <v>14</v>
      </c>
      <c r="F15" s="32">
        <v>30.45</v>
      </c>
      <c r="G15" s="30">
        <v>0</v>
      </c>
      <c r="H15" s="31">
        <f t="shared" si="1"/>
        <v>0</v>
      </c>
      <c r="I15" s="31">
        <f t="shared" si="2"/>
        <v>0.16539341379310343</v>
      </c>
      <c r="J15" s="32">
        <f t="shared" si="5"/>
        <v>5.0362294499999996</v>
      </c>
      <c r="K15" s="32">
        <f t="shared" si="3"/>
        <v>2.5181147249999998</v>
      </c>
      <c r="L15" s="29">
        <v>11</v>
      </c>
      <c r="M15" s="33">
        <f t="shared" si="6"/>
        <v>0.18181818181818182</v>
      </c>
      <c r="N15" s="29">
        <v>102</v>
      </c>
      <c r="O15" s="34">
        <f t="shared" ref="O15:P15" si="23">D15/7</f>
        <v>0.2857142857142857</v>
      </c>
      <c r="P15" s="34">
        <f t="shared" si="23"/>
        <v>2</v>
      </c>
      <c r="Q15" s="29">
        <f t="shared" si="8"/>
        <v>44</v>
      </c>
      <c r="R15" s="29"/>
      <c r="S15" s="35">
        <v>2.4730290456431501</v>
      </c>
      <c r="T15" s="28">
        <v>310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8.198208333333333E-2</v>
      </c>
      <c r="AD15" s="39">
        <f t="shared" si="12"/>
        <v>-0.22627054999999999</v>
      </c>
      <c r="AE15" s="39">
        <v>-5.42</v>
      </c>
      <c r="AF15" s="39">
        <v>-4.8899999999999997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15.95</v>
      </c>
      <c r="D16" s="29">
        <v>4</v>
      </c>
      <c r="E16" s="29">
        <v>20</v>
      </c>
      <c r="F16" s="32">
        <v>63.8</v>
      </c>
      <c r="G16" s="30">
        <v>0</v>
      </c>
      <c r="H16" s="31">
        <f t="shared" si="1"/>
        <v>0</v>
      </c>
      <c r="I16" s="31">
        <f t="shared" si="2"/>
        <v>0.19651189498432606</v>
      </c>
      <c r="J16" s="32">
        <f t="shared" si="5"/>
        <v>12.537458900000003</v>
      </c>
      <c r="K16" s="32">
        <f t="shared" si="3"/>
        <v>3.1343647250000006</v>
      </c>
      <c r="L16" s="29">
        <v>7</v>
      </c>
      <c r="M16" s="33">
        <f t="shared" si="6"/>
        <v>0.5714285714285714</v>
      </c>
      <c r="N16" s="29">
        <v>96</v>
      </c>
      <c r="O16" s="34">
        <f t="shared" ref="O16:P16" si="24">D16/7</f>
        <v>0.5714285714285714</v>
      </c>
      <c r="P16" s="34">
        <f t="shared" si="24"/>
        <v>2.8571428571428572</v>
      </c>
      <c r="Q16" s="29">
        <f t="shared" si="8"/>
        <v>28</v>
      </c>
      <c r="R16" s="29"/>
      <c r="S16" s="35">
        <v>2.0685358255451698</v>
      </c>
      <c r="T16" s="28">
        <v>310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8.198208333333333E-2</v>
      </c>
      <c r="AD16" s="39">
        <f t="shared" si="12"/>
        <v>-0.45254109999999997</v>
      </c>
      <c r="AE16" s="39">
        <v>-5.42</v>
      </c>
      <c r="AF16" s="39">
        <v>-4.8899999999999997</v>
      </c>
      <c r="AG16" s="39">
        <v>0</v>
      </c>
    </row>
    <row r="17" spans="1:33" ht="15.75" customHeight="1" x14ac:dyDescent="0.2">
      <c r="A17" s="28" t="s">
        <v>58</v>
      </c>
      <c r="B17" s="28" t="s">
        <v>274</v>
      </c>
      <c r="C17" s="15">
        <f t="shared" si="4"/>
        <v>15.95</v>
      </c>
      <c r="D17" s="29">
        <v>28</v>
      </c>
      <c r="E17" s="29">
        <v>5</v>
      </c>
      <c r="F17" s="32">
        <v>446.59999999999997</v>
      </c>
      <c r="G17" s="30">
        <v>0</v>
      </c>
      <c r="H17" s="31">
        <f t="shared" si="1"/>
        <v>0</v>
      </c>
      <c r="I17" s="31">
        <f t="shared" si="2"/>
        <v>0.17394136206896543</v>
      </c>
      <c r="J17" s="32">
        <f t="shared" si="5"/>
        <v>77.682212299999961</v>
      </c>
      <c r="K17" s="32">
        <f t="shared" si="3"/>
        <v>2.7743647249999985</v>
      </c>
      <c r="L17" s="29">
        <v>7</v>
      </c>
      <c r="M17" s="33">
        <f t="shared" si="6"/>
        <v>4</v>
      </c>
      <c r="N17" s="29">
        <v>54</v>
      </c>
      <c r="O17" s="34">
        <f t="shared" ref="O17:P17" si="25">D17/7</f>
        <v>4</v>
      </c>
      <c r="P17" s="34">
        <f t="shared" si="25"/>
        <v>0.7142857142857143</v>
      </c>
      <c r="Q17" s="29">
        <f t="shared" si="8"/>
        <v>11</v>
      </c>
      <c r="R17" s="29"/>
      <c r="S17" s="35">
        <v>2.05513784461152</v>
      </c>
      <c r="T17" s="28">
        <v>310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8.198208333333333E-2</v>
      </c>
      <c r="AD17" s="39">
        <f t="shared" si="12"/>
        <v>-3.1677876999999999</v>
      </c>
      <c r="AE17" s="39">
        <v>-5.42</v>
      </c>
      <c r="AF17" s="39">
        <v>-5.25</v>
      </c>
      <c r="AG17" s="39">
        <v>0</v>
      </c>
    </row>
    <row r="18" spans="1:33" ht="15.75" customHeight="1" x14ac:dyDescent="0.2">
      <c r="A18" s="28" t="s">
        <v>59</v>
      </c>
      <c r="B18" s="28" t="s">
        <v>275</v>
      </c>
      <c r="C18" s="15">
        <f t="shared" si="4"/>
        <v>17.59</v>
      </c>
      <c r="D18" s="29">
        <v>9</v>
      </c>
      <c r="E18" s="29">
        <v>20</v>
      </c>
      <c r="F18" s="32">
        <v>158.31</v>
      </c>
      <c r="G18" s="30">
        <v>0</v>
      </c>
      <c r="H18" s="31">
        <f t="shared" si="1"/>
        <v>0</v>
      </c>
      <c r="I18" s="31">
        <f t="shared" si="2"/>
        <v>0.23697354889141559</v>
      </c>
      <c r="J18" s="32">
        <f t="shared" si="5"/>
        <v>37.515282525000003</v>
      </c>
      <c r="K18" s="32">
        <f t="shared" si="3"/>
        <v>4.168364725</v>
      </c>
      <c r="L18" s="29">
        <v>9</v>
      </c>
      <c r="M18" s="33">
        <f t="shared" si="6"/>
        <v>1</v>
      </c>
      <c r="N18" s="29">
        <v>28</v>
      </c>
      <c r="O18" s="34">
        <f t="shared" ref="O18:P18" si="26">D18/7</f>
        <v>1.2857142857142858</v>
      </c>
      <c r="P18" s="34">
        <f t="shared" si="26"/>
        <v>2.8571428571428572</v>
      </c>
      <c r="Q18" s="29">
        <f t="shared" si="8"/>
        <v>6</v>
      </c>
      <c r="R18" s="29"/>
      <c r="S18" s="35">
        <v>2.9726027397260202</v>
      </c>
      <c r="T18" s="28">
        <v>310</v>
      </c>
      <c r="U18" s="36">
        <v>0</v>
      </c>
      <c r="V18" s="37" t="s">
        <v>276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8.198208333333333E-2</v>
      </c>
      <c r="AD18" s="39">
        <f t="shared" si="12"/>
        <v>-1.0182174749999999</v>
      </c>
      <c r="AE18" s="39">
        <v>-5.42</v>
      </c>
      <c r="AF18" s="39">
        <v>-5.25</v>
      </c>
      <c r="AG18" s="39">
        <v>0</v>
      </c>
    </row>
    <row r="19" spans="1:33" ht="15.75" customHeight="1" x14ac:dyDescent="0.2">
      <c r="A19" s="28" t="s">
        <v>60</v>
      </c>
      <c r="B19" s="28" t="s">
        <v>277</v>
      </c>
      <c r="C19" s="15">
        <f t="shared" si="4"/>
        <v>20.41</v>
      </c>
      <c r="D19" s="29">
        <v>3</v>
      </c>
      <c r="E19" s="29">
        <v>8</v>
      </c>
      <c r="F19" s="32">
        <v>61.23</v>
      </c>
      <c r="G19" s="30">
        <v>0</v>
      </c>
      <c r="H19" s="31">
        <f t="shared" si="1"/>
        <v>0</v>
      </c>
      <c r="I19" s="31">
        <f t="shared" si="2"/>
        <v>0.30969449902008822</v>
      </c>
      <c r="J19" s="32">
        <f t="shared" si="5"/>
        <v>18.962594175</v>
      </c>
      <c r="K19" s="32">
        <f t="shared" si="3"/>
        <v>6.3208647249999999</v>
      </c>
      <c r="L19" s="29">
        <v>8</v>
      </c>
      <c r="M19" s="33">
        <f t="shared" si="6"/>
        <v>0.375</v>
      </c>
      <c r="N19" s="29">
        <v>19</v>
      </c>
      <c r="O19" s="34">
        <f t="shared" ref="O19:P19" si="27">D19/7</f>
        <v>0.42857142857142855</v>
      </c>
      <c r="P19" s="34">
        <f t="shared" si="27"/>
        <v>1.1428571428571428</v>
      </c>
      <c r="Q19" s="29">
        <f t="shared" si="8"/>
        <v>12</v>
      </c>
      <c r="R19" s="29"/>
      <c r="S19" s="35">
        <v>3.8468085106382901</v>
      </c>
      <c r="T19" s="28">
        <v>310</v>
      </c>
      <c r="U19" s="36">
        <v>110</v>
      </c>
      <c r="V19" s="37" t="s">
        <v>276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8.198208333333333E-2</v>
      </c>
      <c r="AD19" s="39">
        <f t="shared" si="12"/>
        <v>-0.33940582499999999</v>
      </c>
      <c r="AE19" s="39">
        <v>-5.42</v>
      </c>
      <c r="AF19" s="39">
        <v>-5.4945000000000004</v>
      </c>
      <c r="AG19" s="39">
        <v>0</v>
      </c>
    </row>
    <row r="20" spans="1:33" ht="15.75" customHeight="1" x14ac:dyDescent="0.2">
      <c r="A20" s="28" t="s">
        <v>62</v>
      </c>
      <c r="B20" s="28" t="s">
        <v>278</v>
      </c>
      <c r="C20" s="15">
        <f t="shared" si="4"/>
        <v>21.22</v>
      </c>
      <c r="D20" s="29">
        <v>1</v>
      </c>
      <c r="E20" s="29">
        <v>4</v>
      </c>
      <c r="F20" s="32">
        <v>21.22</v>
      </c>
      <c r="G20" s="30">
        <v>0</v>
      </c>
      <c r="H20" s="31">
        <f t="shared" si="1"/>
        <v>0</v>
      </c>
      <c r="I20" s="31">
        <f t="shared" si="2"/>
        <v>0.33031879005655035</v>
      </c>
      <c r="J20" s="32">
        <f t="shared" si="5"/>
        <v>7.0093647249999984</v>
      </c>
      <c r="K20" s="32">
        <f t="shared" si="3"/>
        <v>7.0093647249999984</v>
      </c>
      <c r="L20" s="29">
        <v>0</v>
      </c>
      <c r="M20" s="33" t="str">
        <f t="shared" si="6"/>
        <v>-</v>
      </c>
      <c r="N20" s="29">
        <v>9</v>
      </c>
      <c r="O20" s="34">
        <f t="shared" ref="O20:P20" si="28">D20/7</f>
        <v>0.14285714285714285</v>
      </c>
      <c r="P20" s="34">
        <f t="shared" si="28"/>
        <v>0.5714285714285714</v>
      </c>
      <c r="Q20" s="29">
        <f t="shared" si="8"/>
        <v>12</v>
      </c>
      <c r="R20" s="29"/>
      <c r="S20" s="35">
        <v>3.0344827586206802</v>
      </c>
      <c r="T20" s="28">
        <v>310</v>
      </c>
      <c r="U20" s="36">
        <v>110</v>
      </c>
      <c r="V20" s="37" t="s">
        <v>279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8.198208333333333E-2</v>
      </c>
      <c r="AD20" s="39">
        <f t="shared" si="12"/>
        <v>-0.11313527499999999</v>
      </c>
      <c r="AE20" s="39">
        <v>-5.42</v>
      </c>
      <c r="AF20" s="39">
        <v>-5.4945000000000004</v>
      </c>
      <c r="AG20" s="39">
        <v>0</v>
      </c>
    </row>
    <row r="21" spans="1:33" ht="15.75" customHeight="1" x14ac:dyDescent="0.2">
      <c r="A21" s="28" t="s">
        <v>63</v>
      </c>
      <c r="B21" s="28" t="s">
        <v>278</v>
      </c>
      <c r="C21" s="15" t="str">
        <f t="shared" si="4"/>
        <v xml:space="preserve"> - </v>
      </c>
      <c r="D21" s="29">
        <v>0</v>
      </c>
      <c r="E21" s="29">
        <v>4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5</v>
      </c>
      <c r="O21" s="34">
        <f t="shared" ref="O21:P21" si="29">D21/7</f>
        <v>0</v>
      </c>
      <c r="P21" s="34">
        <f t="shared" si="29"/>
        <v>0.5714285714285714</v>
      </c>
      <c r="Q21" s="29">
        <f t="shared" si="8"/>
        <v>8</v>
      </c>
      <c r="R21" s="29"/>
      <c r="S21" s="35">
        <v>2.4201680672268902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8.198208333333333E-2</v>
      </c>
      <c r="AD21" s="39">
        <f t="shared" si="12"/>
        <v>0</v>
      </c>
      <c r="AE21" s="39">
        <v>-5.42</v>
      </c>
      <c r="AF21" s="39">
        <v>-5.4945000000000004</v>
      </c>
      <c r="AG21" s="39">
        <v>0</v>
      </c>
    </row>
    <row r="22" spans="1:33" ht="15.75" customHeight="1" x14ac:dyDescent="0.2">
      <c r="A22" s="28" t="s">
        <v>64</v>
      </c>
      <c r="B22" s="28" t="s">
        <v>246</v>
      </c>
      <c r="C22" s="15">
        <f t="shared" si="4"/>
        <v>23.405000000000001</v>
      </c>
      <c r="D22" s="29">
        <v>2</v>
      </c>
      <c r="E22" s="29">
        <v>0</v>
      </c>
      <c r="F22" s="30">
        <v>46.81</v>
      </c>
      <c r="G22" s="30">
        <v>0</v>
      </c>
      <c r="H22" s="31">
        <f t="shared" si="1"/>
        <v>0</v>
      </c>
      <c r="I22" s="31">
        <f t="shared" si="2"/>
        <v>0.37883421170690018</v>
      </c>
      <c r="J22" s="32">
        <f t="shared" si="5"/>
        <v>17.73322945</v>
      </c>
      <c r="K22" s="32">
        <f t="shared" si="3"/>
        <v>8.8666147249999998</v>
      </c>
      <c r="L22" s="29">
        <v>3</v>
      </c>
      <c r="M22" s="33">
        <f t="shared" si="6"/>
        <v>0.66666666666666663</v>
      </c>
      <c r="N22" s="29">
        <v>3</v>
      </c>
      <c r="O22" s="34">
        <f t="shared" ref="O22:P22" si="30">D22/7</f>
        <v>0.2857142857142857</v>
      </c>
      <c r="P22" s="34">
        <f t="shared" si="30"/>
        <v>0</v>
      </c>
      <c r="Q22" s="29">
        <f t="shared" si="8"/>
        <v>10</v>
      </c>
      <c r="R22" s="29"/>
      <c r="S22" s="35">
        <v>2.86142322097378</v>
      </c>
      <c r="T22" s="28">
        <v>210</v>
      </c>
      <c r="U22" s="36">
        <v>110</v>
      </c>
      <c r="V22" s="37" t="s">
        <v>280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8.198208333333333E-2</v>
      </c>
      <c r="AD22" s="39">
        <f t="shared" si="12"/>
        <v>-0.22627054999999999</v>
      </c>
      <c r="AE22" s="39">
        <v>-5.42</v>
      </c>
      <c r="AF22" s="39">
        <v>-5.4945000000000004</v>
      </c>
      <c r="AG22" s="39">
        <v>0</v>
      </c>
    </row>
    <row r="23" spans="1:33" ht="15.75" customHeight="1" x14ac:dyDescent="0.2">
      <c r="A23" s="28" t="s">
        <v>65</v>
      </c>
      <c r="B23" s="28" t="s">
        <v>100</v>
      </c>
      <c r="C23" s="15">
        <f t="shared" si="4"/>
        <v>25.113333333333333</v>
      </c>
      <c r="D23" s="29">
        <v>3</v>
      </c>
      <c r="E23" s="29">
        <v>0</v>
      </c>
      <c r="F23" s="32">
        <v>75.34</v>
      </c>
      <c r="G23" s="30">
        <v>0</v>
      </c>
      <c r="H23" s="31">
        <f t="shared" si="1"/>
        <v>0</v>
      </c>
      <c r="I23" s="31">
        <f t="shared" si="2"/>
        <v>0.41088524256702952</v>
      </c>
      <c r="J23" s="32">
        <f t="shared" si="5"/>
        <v>30.956094175000004</v>
      </c>
      <c r="K23" s="32">
        <f t="shared" si="3"/>
        <v>10.318698058333334</v>
      </c>
      <c r="L23" s="29">
        <v>5</v>
      </c>
      <c r="M23" s="33">
        <f t="shared" si="6"/>
        <v>0.6</v>
      </c>
      <c r="N23" s="29">
        <v>0</v>
      </c>
      <c r="O23" s="34">
        <f t="shared" ref="O23:P23" si="31">D23/7</f>
        <v>0.42857142857142855</v>
      </c>
      <c r="P23" s="34">
        <f t="shared" si="31"/>
        <v>0</v>
      </c>
      <c r="Q23" s="29">
        <f t="shared" si="8"/>
        <v>0</v>
      </c>
      <c r="R23" s="29"/>
      <c r="S23" s="35">
        <v>3.2212389380530899</v>
      </c>
      <c r="T23" s="28">
        <v>310</v>
      </c>
      <c r="U23" s="36">
        <v>110</v>
      </c>
      <c r="V23" s="37" t="s">
        <v>281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8.198208333333333E-2</v>
      </c>
      <c r="AD23" s="39">
        <f t="shared" si="12"/>
        <v>-0.33940582499999999</v>
      </c>
      <c r="AE23" s="39">
        <v>-5.42</v>
      </c>
      <c r="AF23" s="39">
        <v>-5.4945000000000004</v>
      </c>
      <c r="AG23" s="39">
        <v>0</v>
      </c>
    </row>
    <row r="24" spans="1:33" ht="15.75" customHeight="1" x14ac:dyDescent="0.2">
      <c r="A24" s="28" t="s">
        <v>66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310</v>
      </c>
      <c r="U24" s="36">
        <v>110</v>
      </c>
      <c r="V24" s="37" t="s">
        <v>281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8.198208333333333E-2</v>
      </c>
      <c r="AD24" s="39">
        <f t="shared" si="12"/>
        <v>0</v>
      </c>
      <c r="AE24" s="39">
        <v>-5.42</v>
      </c>
      <c r="AF24" s="39">
        <v>-5.4945000000000004</v>
      </c>
      <c r="AG24" s="39">
        <v>0</v>
      </c>
    </row>
    <row r="25" spans="1:33" ht="15.75" customHeight="1" x14ac:dyDescent="0.2">
      <c r="A25" s="28" t="s">
        <v>67</v>
      </c>
      <c r="B25" s="14"/>
      <c r="C25" s="15" t="str">
        <f t="shared" si="4"/>
        <v xml:space="preserve"> - </v>
      </c>
      <c r="D25" s="29">
        <v>0</v>
      </c>
      <c r="E25" s="29">
        <v>0</v>
      </c>
      <c r="F25" s="32">
        <v>0</v>
      </c>
      <c r="G25" s="32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29">
        <v>0</v>
      </c>
      <c r="M25" s="33" t="str">
        <f t="shared" si="6"/>
        <v>-</v>
      </c>
      <c r="N25" s="29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35">
        <v>0</v>
      </c>
      <c r="T25" s="28">
        <v>310</v>
      </c>
      <c r="U25" s="36">
        <v>110</v>
      </c>
      <c r="V25" s="37" t="s">
        <v>281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8.198208333333333E-2</v>
      </c>
      <c r="AD25" s="39">
        <f t="shared" si="12"/>
        <v>0</v>
      </c>
      <c r="AE25" s="39">
        <v>-5.42</v>
      </c>
      <c r="AF25" s="39">
        <v>-5.49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310</v>
      </c>
      <c r="U26" s="36">
        <v>110</v>
      </c>
      <c r="V26" s="37" t="s">
        <v>282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8.198208333333333E-2</v>
      </c>
      <c r="AD26" s="39">
        <f t="shared" si="12"/>
        <v>0</v>
      </c>
      <c r="AE26" s="25">
        <v>-5.42</v>
      </c>
      <c r="AF26" s="25">
        <v>-5.5125000000000002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310</v>
      </c>
      <c r="U27" s="36">
        <v>110</v>
      </c>
      <c r="V27" s="37" t="s">
        <v>283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8.198208333333333E-2</v>
      </c>
      <c r="AD27" s="39">
        <f t="shared" si="12"/>
        <v>0</v>
      </c>
      <c r="AE27" s="25">
        <v>-5.42</v>
      </c>
      <c r="AF27" s="25">
        <v>-5.5125000000000002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200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8.198208333333333E-2</v>
      </c>
      <c r="AD28" s="39">
        <f t="shared" si="12"/>
        <v>0</v>
      </c>
      <c r="AE28" s="25">
        <v>-5.42</v>
      </c>
      <c r="AF28" s="25">
        <v>-5.5125000000000002</v>
      </c>
      <c r="AG28" s="25">
        <v>0</v>
      </c>
    </row>
    <row r="29" spans="1:33" ht="15.75" customHeight="1" x14ac:dyDescent="0.2">
      <c r="A29" s="14" t="s">
        <v>71</v>
      </c>
      <c r="B29" s="14" t="s">
        <v>284</v>
      </c>
      <c r="C29" s="15">
        <f t="shared" si="4"/>
        <v>23.34</v>
      </c>
      <c r="D29" s="16">
        <v>1</v>
      </c>
      <c r="E29" s="16">
        <v>0</v>
      </c>
      <c r="F29" s="17">
        <v>23.34</v>
      </c>
      <c r="G29" s="17">
        <v>0</v>
      </c>
      <c r="H29" s="31">
        <f t="shared" si="1"/>
        <v>0</v>
      </c>
      <c r="I29" s="31">
        <f t="shared" si="2"/>
        <v>0.41308332155098548</v>
      </c>
      <c r="J29" s="32">
        <f t="shared" si="5"/>
        <v>9.6413647250000007</v>
      </c>
      <c r="K29" s="32">
        <f t="shared" si="3"/>
        <v>9.6413647250000007</v>
      </c>
      <c r="L29" s="16">
        <v>9</v>
      </c>
      <c r="M29" s="33">
        <f t="shared" si="6"/>
        <v>0.1111111111111111</v>
      </c>
      <c r="N29" s="16">
        <v>109</v>
      </c>
      <c r="O29" s="34">
        <f t="shared" ref="O29:P29" si="37">D29/7</f>
        <v>0.14285714285714285</v>
      </c>
      <c r="P29" s="34">
        <f t="shared" si="37"/>
        <v>0</v>
      </c>
      <c r="Q29" s="29">
        <f t="shared" si="8"/>
        <v>763</v>
      </c>
      <c r="R29" s="29"/>
      <c r="S29" s="21">
        <v>1.8130841121495329</v>
      </c>
      <c r="T29" s="28">
        <v>200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8.198208333333333E-2</v>
      </c>
      <c r="AD29" s="39">
        <f t="shared" si="12"/>
        <v>-0.11313527499999999</v>
      </c>
      <c r="AE29" s="25">
        <v>-4.95</v>
      </c>
      <c r="AF29" s="25">
        <v>-5.1345000000000001</v>
      </c>
      <c r="AG29" s="25">
        <v>0</v>
      </c>
    </row>
    <row r="30" spans="1:33" ht="15.75" customHeight="1" x14ac:dyDescent="0.2">
      <c r="A30" s="14" t="s">
        <v>72</v>
      </c>
      <c r="B30" s="14" t="s">
        <v>285</v>
      </c>
      <c r="C30" s="15">
        <f t="shared" si="4"/>
        <v>19.989999999999998</v>
      </c>
      <c r="D30" s="16">
        <v>12</v>
      </c>
      <c r="E30" s="16">
        <v>0</v>
      </c>
      <c r="F30" s="17">
        <v>239.88</v>
      </c>
      <c r="G30" s="17">
        <v>0</v>
      </c>
      <c r="H30" s="31">
        <f t="shared" si="1"/>
        <v>0</v>
      </c>
      <c r="I30" s="31">
        <f t="shared" si="2"/>
        <v>0.3398631678339169</v>
      </c>
      <c r="J30" s="32">
        <f t="shared" si="5"/>
        <v>81.526376699999986</v>
      </c>
      <c r="K30" s="32">
        <f t="shared" si="3"/>
        <v>6.7938647249999988</v>
      </c>
      <c r="L30" s="16">
        <v>5</v>
      </c>
      <c r="M30" s="33">
        <f t="shared" si="6"/>
        <v>2.4</v>
      </c>
      <c r="N30" s="16">
        <v>97</v>
      </c>
      <c r="O30" s="34">
        <f t="shared" ref="O30:P30" si="38">D30/7</f>
        <v>1.7142857142857142</v>
      </c>
      <c r="P30" s="34">
        <f t="shared" si="38"/>
        <v>0</v>
      </c>
      <c r="Q30" s="29">
        <f t="shared" si="8"/>
        <v>56</v>
      </c>
      <c r="R30" s="29"/>
      <c r="S30" s="21">
        <v>1.3793103448275861</v>
      </c>
      <c r="T30" s="28">
        <v>200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8.198208333333333E-2</v>
      </c>
      <c r="AD30" s="39">
        <f t="shared" si="12"/>
        <v>-1.3576233</v>
      </c>
      <c r="AE30" s="25">
        <v>-4.95</v>
      </c>
      <c r="AF30" s="25">
        <v>-5.1345000000000001</v>
      </c>
      <c r="AG30" s="25">
        <v>0</v>
      </c>
    </row>
    <row r="31" spans="1:33" ht="15.75" customHeight="1" x14ac:dyDescent="0.2">
      <c r="A31" s="14" t="s">
        <v>73</v>
      </c>
      <c r="B31" s="50" t="s">
        <v>286</v>
      </c>
      <c r="C31" s="15">
        <f t="shared" si="4"/>
        <v>19.989999999999998</v>
      </c>
      <c r="D31" s="16">
        <v>1</v>
      </c>
      <c r="E31" s="16">
        <v>1</v>
      </c>
      <c r="F31" s="17">
        <v>19.989999999999998</v>
      </c>
      <c r="G31" s="42">
        <v>0</v>
      </c>
      <c r="H31" s="31">
        <f t="shared" si="1"/>
        <v>0</v>
      </c>
      <c r="I31" s="31">
        <f t="shared" si="2"/>
        <v>0.3398631678339169</v>
      </c>
      <c r="J31" s="32">
        <f t="shared" si="5"/>
        <v>6.7938647249999988</v>
      </c>
      <c r="K31" s="32">
        <f t="shared" si="3"/>
        <v>6.7938647249999988</v>
      </c>
      <c r="L31" s="16">
        <v>9</v>
      </c>
      <c r="M31" s="33">
        <f t="shared" si="6"/>
        <v>0.1111111111111111</v>
      </c>
      <c r="N31" s="16">
        <v>95</v>
      </c>
      <c r="O31" s="34">
        <f t="shared" ref="O31:P32" si="39">D31/7</f>
        <v>0.14285714285714285</v>
      </c>
      <c r="P31" s="34">
        <f t="shared" si="39"/>
        <v>0.14285714285714285</v>
      </c>
      <c r="Q31" s="29">
        <f t="shared" si="8"/>
        <v>332</v>
      </c>
      <c r="R31" s="29"/>
      <c r="S31" s="21">
        <v>1.47826086956521</v>
      </c>
      <c r="T31" s="14">
        <v>200</v>
      </c>
      <c r="U31" s="22">
        <v>100</v>
      </c>
      <c r="V31" s="1" t="s">
        <v>1510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8.198208333333333E-2</v>
      </c>
      <c r="AD31" s="39">
        <f t="shared" si="12"/>
        <v>-0.11313527499999999</v>
      </c>
      <c r="AE31" s="43">
        <v>-4.95</v>
      </c>
      <c r="AF31" s="43">
        <v>-5.1345000000000001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18.78</v>
      </c>
      <c r="D32" s="52">
        <v>1</v>
      </c>
      <c r="E32" s="52">
        <v>1</v>
      </c>
      <c r="F32" s="53">
        <v>18.78</v>
      </c>
      <c r="G32" s="53">
        <v>0</v>
      </c>
      <c r="H32" s="31">
        <f t="shared" si="1"/>
        <v>0</v>
      </c>
      <c r="I32" s="31">
        <f t="shared" si="2"/>
        <v>0.30699492678381263</v>
      </c>
      <c r="J32" s="32">
        <f t="shared" si="5"/>
        <v>5.7653647250000013</v>
      </c>
      <c r="K32" s="32">
        <f t="shared" si="3"/>
        <v>5.7653647250000013</v>
      </c>
      <c r="L32" s="52">
        <v>11</v>
      </c>
      <c r="M32" s="33">
        <f t="shared" si="6"/>
        <v>9.0909090909090912E-2</v>
      </c>
      <c r="N32" s="52">
        <v>93</v>
      </c>
      <c r="O32" s="34">
        <f t="shared" si="39"/>
        <v>0.14285714285714285</v>
      </c>
      <c r="P32" s="34">
        <f t="shared" si="39"/>
        <v>0.14285714285714285</v>
      </c>
      <c r="Q32" s="29">
        <f t="shared" si="8"/>
        <v>325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1.2743362831858409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8.198208333333333E-2</v>
      </c>
      <c r="AD32" s="39">
        <f t="shared" si="12"/>
        <v>-0.11313527499999999</v>
      </c>
      <c r="AE32" s="58">
        <v>-4.95</v>
      </c>
      <c r="AF32" s="58">
        <v>-5.1345000000000001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8.6640625" customWidth="1"/>
    <col min="22" max="22" width="91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Info!B1:BJ5000""),3,FALSE),"""")"),"6 Ft Black Extension Cord 2 Pack - 16/2 Durable Electrical Cable")</f>
        <v>6 Ft Black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Info!B1:BJ5000""),2,FALSE),"""")"),"B07NVXCWX5")</f>
        <v>B07NVXCWX5</v>
      </c>
      <c r="B2" s="3" t="s">
        <v>287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69.5" customHeight="1" x14ac:dyDescent="0.2">
      <c r="A3" s="76" t="s">
        <v>30</v>
      </c>
      <c r="B3" s="77"/>
      <c r="C3" s="47">
        <f>((AE32+AF32)/0.85)*-1</f>
        <v>6.5058823529411773</v>
      </c>
      <c r="D3" s="5">
        <f>SUM(D4:D99765)</f>
        <v>590</v>
      </c>
      <c r="E3" s="5"/>
      <c r="F3" s="6">
        <f t="shared" ref="F3:G3" si="0">SUM(F4:F99765)</f>
        <v>4852.93</v>
      </c>
      <c r="G3" s="6">
        <f t="shared" si="0"/>
        <v>-547.79999999999995</v>
      </c>
      <c r="H3" s="7">
        <f t="shared" ref="H3:H32" si="1">G3/F3*-1</f>
        <v>0.1128802599666593</v>
      </c>
      <c r="I3" s="8">
        <f t="shared" ref="I3:I32" si="2">J3/F3</f>
        <v>6.9054792962242692E-2</v>
      </c>
      <c r="J3" s="6">
        <f>SUM(J4:J99765)</f>
        <v>335.11807641025644</v>
      </c>
      <c r="K3" s="6">
        <f t="shared" ref="K3:K32" si="3">J3/D3</f>
        <v>0.5679967396784007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1.5 - April
1 - May
1.5 - June
2.5 - July
2 - Aug
1 - Sept
1 - Oct
2.5 - Nov
1.5 - Dec
3.5 - Jan
1.5 - Feb")</f>
        <v>2 - March
1.5 - April
1 - May
1.5 - June
2.5 - July
2 - Aug
1 - Sept
1 - Oct
2.5 - Nov
1.5 - Dec
3.5 -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QTY-89")</f>
        <v>Del QTY-89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QTY-150")</f>
        <v>US QTY-150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112</v>
      </c>
      <c r="X3" s="7">
        <f>W3/D3</f>
        <v>0.18983050847457628</v>
      </c>
      <c r="Y3" s="6"/>
      <c r="Z3" s="5"/>
      <c r="AA3" s="5"/>
      <c r="AB3" s="5"/>
      <c r="AC3" s="5"/>
      <c r="AD3" s="6">
        <f>SUM(AD4:AD99765)</f>
        <v>-28.949333333333332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Info!B2:BZ7000""),37,FALSE)),"""")*-1"),-1.89)</f>
        <v>-1.89</v>
      </c>
      <c r="AG3" s="6">
        <f>SUM(AG4:AG99765)</f>
        <v>-13</v>
      </c>
    </row>
    <row r="4" spans="1:33" ht="15.75" customHeight="1" x14ac:dyDescent="0.2">
      <c r="A4" s="14" t="s">
        <v>31</v>
      </c>
      <c r="B4" s="14" t="s">
        <v>288</v>
      </c>
      <c r="C4" s="15">
        <f t="shared" ref="C4:C32" si="4">IFERROR(F4/D4," - ")</f>
        <v>8.9500000000000011</v>
      </c>
      <c r="D4" s="16">
        <v>14</v>
      </c>
      <c r="E4" s="16">
        <v>1</v>
      </c>
      <c r="F4" s="17">
        <v>125.30000000000003</v>
      </c>
      <c r="G4" s="17">
        <v>-0.08</v>
      </c>
      <c r="H4" s="18">
        <f t="shared" si="1"/>
        <v>6.3846767757382266E-4</v>
      </c>
      <c r="I4" s="18">
        <f t="shared" si="2"/>
        <v>0.25330022305441319</v>
      </c>
      <c r="J4" s="17">
        <f t="shared" ref="J4:J32" si="5">F4*0.85+G4+AF4*D4+D4*AE4+AG4+AD4</f>
        <v>31.73851794871798</v>
      </c>
      <c r="K4" s="17">
        <f t="shared" si="3"/>
        <v>2.2670369963369987</v>
      </c>
      <c r="L4" s="16">
        <v>27</v>
      </c>
      <c r="M4" s="19">
        <f t="shared" ref="M4:M32" si="6">IFERROR(D4/L4,"-")</f>
        <v>0.51851851851851849</v>
      </c>
      <c r="N4" s="16">
        <v>8</v>
      </c>
      <c r="O4" s="20">
        <f t="shared" ref="O4:P4" si="7">D4/7</f>
        <v>2</v>
      </c>
      <c r="P4" s="20">
        <f t="shared" si="7"/>
        <v>0.14285714285714285</v>
      </c>
      <c r="Q4" s="16">
        <f t="shared" ref="Q4:Q32" si="8">ROUNDDOWN(N4/(O4+P4),0)</f>
        <v>3</v>
      </c>
      <c r="R4" s="16"/>
      <c r="S4" s="21">
        <v>3.7687861271676302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3.5555555555555556E-2</v>
      </c>
      <c r="AD4" s="25">
        <f t="shared" ref="AD4:AD32" si="12">IFERROR(AB4*AC4*D4*2,0)</f>
        <v>-0.68693333333333328</v>
      </c>
      <c r="AE4" s="25">
        <v>-3.48</v>
      </c>
      <c r="AF4" s="25">
        <v>-1.8056820512820513</v>
      </c>
      <c r="AG4" s="25">
        <v>0</v>
      </c>
    </row>
    <row r="5" spans="1:33" ht="15.75" customHeight="1" x14ac:dyDescent="0.2">
      <c r="A5" s="28" t="s">
        <v>35</v>
      </c>
      <c r="B5" s="28" t="s">
        <v>102</v>
      </c>
      <c r="C5" s="15">
        <f t="shared" si="4"/>
        <v>9.84</v>
      </c>
      <c r="D5" s="29">
        <v>1</v>
      </c>
      <c r="E5" s="29">
        <v>0</v>
      </c>
      <c r="F5" s="30">
        <v>9.84</v>
      </c>
      <c r="G5" s="30">
        <v>0</v>
      </c>
      <c r="H5" s="31">
        <f t="shared" si="1"/>
        <v>0</v>
      </c>
      <c r="I5" s="31">
        <f t="shared" si="2"/>
        <v>0.30785074004586188</v>
      </c>
      <c r="J5" s="32">
        <f t="shared" si="5"/>
        <v>3.0292512820512809</v>
      </c>
      <c r="K5" s="32">
        <f t="shared" si="3"/>
        <v>3.0292512820512809</v>
      </c>
      <c r="L5" s="29">
        <v>37</v>
      </c>
      <c r="M5" s="33">
        <f t="shared" si="6"/>
        <v>2.7027027027027029E-2</v>
      </c>
      <c r="N5" s="29">
        <v>0</v>
      </c>
      <c r="O5" s="34">
        <f t="shared" ref="O5:P5" si="13">D5/7</f>
        <v>0.14285714285714285</v>
      </c>
      <c r="P5" s="34">
        <f t="shared" si="13"/>
        <v>0</v>
      </c>
      <c r="Q5" s="29">
        <f t="shared" si="8"/>
        <v>0</v>
      </c>
      <c r="R5" s="29"/>
      <c r="S5" s="35" t="e">
        <v>#N/A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" t="s">
        <v>34</v>
      </c>
      <c r="AB5" s="26">
        <f t="shared" si="11"/>
        <v>-0.69</v>
      </c>
      <c r="AC5" s="27">
        <v>3.5555555555555556E-2</v>
      </c>
      <c r="AD5" s="25">
        <f t="shared" si="12"/>
        <v>-4.9066666666666661E-2</v>
      </c>
      <c r="AE5" s="25">
        <v>-3.48</v>
      </c>
      <c r="AF5" s="39">
        <v>-1.8056820512820513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1675</v>
      </c>
      <c r="U6" s="36">
        <v>200</v>
      </c>
      <c r="V6" s="37" t="s">
        <v>289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-1.8056820512820513</v>
      </c>
      <c r="AG6" s="39">
        <v>0</v>
      </c>
    </row>
    <row r="7" spans="1:33" ht="15.75" customHeight="1" x14ac:dyDescent="0.2">
      <c r="A7" s="28" t="s">
        <v>39</v>
      </c>
      <c r="B7" s="28" t="s">
        <v>46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101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3.9117647058823501</v>
      </c>
      <c r="T7" s="28">
        <v>1475</v>
      </c>
      <c r="U7" s="36">
        <v>200</v>
      </c>
      <c r="V7" s="37" t="s">
        <v>289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3.5555555555555556E-2</v>
      </c>
      <c r="AD7" s="39">
        <f t="shared" si="12"/>
        <v>0</v>
      </c>
      <c r="AE7" s="39">
        <v>-3.48</v>
      </c>
      <c r="AF7" s="39">
        <v>-1.8056820512820513</v>
      </c>
      <c r="AG7" s="39">
        <v>0</v>
      </c>
    </row>
    <row r="8" spans="1:33" ht="15.75" customHeight="1" x14ac:dyDescent="0.2">
      <c r="A8" s="28" t="s">
        <v>41</v>
      </c>
      <c r="B8" s="28" t="s">
        <v>290</v>
      </c>
      <c r="C8" s="15">
        <f t="shared" si="4"/>
        <v>9.84</v>
      </c>
      <c r="D8" s="29">
        <v>60</v>
      </c>
      <c r="E8" s="29">
        <v>0</v>
      </c>
      <c r="F8" s="30">
        <v>590.4</v>
      </c>
      <c r="G8" s="30">
        <v>0</v>
      </c>
      <c r="H8" s="31">
        <f t="shared" si="1"/>
        <v>0</v>
      </c>
      <c r="I8" s="31">
        <f t="shared" si="2"/>
        <v>0.30741192411924112</v>
      </c>
      <c r="J8" s="32">
        <f t="shared" si="5"/>
        <v>181.49599999999995</v>
      </c>
      <c r="K8" s="32">
        <f t="shared" si="3"/>
        <v>3.0249333333333324</v>
      </c>
      <c r="L8" s="29">
        <v>22</v>
      </c>
      <c r="M8" s="33">
        <f t="shared" si="6"/>
        <v>2.7272727272727271</v>
      </c>
      <c r="N8" s="29">
        <v>44</v>
      </c>
      <c r="O8" s="34">
        <f t="shared" ref="O8:P8" si="16">D8/7</f>
        <v>8.5714285714285712</v>
      </c>
      <c r="P8" s="34">
        <f t="shared" si="16"/>
        <v>0</v>
      </c>
      <c r="Q8" s="29">
        <f t="shared" si="8"/>
        <v>5</v>
      </c>
      <c r="R8" s="29"/>
      <c r="S8" s="35">
        <v>3.57894736842105</v>
      </c>
      <c r="T8" s="28">
        <v>1475</v>
      </c>
      <c r="U8" s="36">
        <v>200</v>
      </c>
      <c r="V8" s="37" t="s">
        <v>291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3.5555555555555556E-2</v>
      </c>
      <c r="AD8" s="39">
        <f t="shared" si="12"/>
        <v>-2.9439999999999995</v>
      </c>
      <c r="AE8" s="39">
        <v>-3.48</v>
      </c>
      <c r="AF8" s="39">
        <v>-1.81</v>
      </c>
      <c r="AG8" s="39">
        <v>0</v>
      </c>
    </row>
    <row r="9" spans="1:33" ht="15.75" customHeight="1" x14ac:dyDescent="0.2">
      <c r="A9" s="28" t="s">
        <v>43</v>
      </c>
      <c r="B9" s="28" t="s">
        <v>292</v>
      </c>
      <c r="C9" s="15">
        <f t="shared" si="4"/>
        <v>10.820000000000002</v>
      </c>
      <c r="D9" s="29">
        <v>7</v>
      </c>
      <c r="E9" s="29">
        <v>1</v>
      </c>
      <c r="F9" s="30">
        <v>75.740000000000009</v>
      </c>
      <c r="G9" s="30">
        <v>0</v>
      </c>
      <c r="H9" s="31">
        <f t="shared" si="1"/>
        <v>0</v>
      </c>
      <c r="I9" s="31">
        <f t="shared" si="2"/>
        <v>0.35567609839328956</v>
      </c>
      <c r="J9" s="32">
        <f t="shared" si="5"/>
        <v>26.938907692307755</v>
      </c>
      <c r="K9" s="32">
        <f t="shared" si="3"/>
        <v>3.8484153846153935</v>
      </c>
      <c r="L9" s="29">
        <v>33</v>
      </c>
      <c r="M9" s="33">
        <f t="shared" si="6"/>
        <v>0.21212121212121213</v>
      </c>
      <c r="N9" s="29">
        <v>35</v>
      </c>
      <c r="O9" s="34">
        <f t="shared" ref="O9:P9" si="17">D9/7</f>
        <v>1</v>
      </c>
      <c r="P9" s="34">
        <f t="shared" si="17"/>
        <v>0.14285714285714285</v>
      </c>
      <c r="Q9" s="29">
        <f t="shared" si="8"/>
        <v>30</v>
      </c>
      <c r="R9" s="29"/>
      <c r="S9" s="35">
        <v>4.4827586206896504</v>
      </c>
      <c r="T9" s="28">
        <v>1475</v>
      </c>
      <c r="U9" s="36">
        <v>200</v>
      </c>
      <c r="V9" s="37" t="s">
        <v>293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3.5555555555555556E-2</v>
      </c>
      <c r="AD9" s="39">
        <f t="shared" si="12"/>
        <v>-0.34346666666666664</v>
      </c>
      <c r="AE9" s="39">
        <v>-3.48</v>
      </c>
      <c r="AF9" s="39">
        <v>-1.81951794871794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9.9775000000000009</v>
      </c>
      <c r="D10" s="29">
        <v>8</v>
      </c>
      <c r="E10" s="29">
        <v>0</v>
      </c>
      <c r="F10" s="30">
        <v>79.820000000000007</v>
      </c>
      <c r="G10" s="30">
        <v>0</v>
      </c>
      <c r="H10" s="31">
        <f t="shared" si="1"/>
        <v>0</v>
      </c>
      <c r="I10" s="31">
        <f t="shared" si="2"/>
        <v>0.31393539309600543</v>
      </c>
      <c r="J10" s="32">
        <f t="shared" si="5"/>
        <v>25.058323076923156</v>
      </c>
      <c r="K10" s="32">
        <f t="shared" si="3"/>
        <v>3.1322903846153944</v>
      </c>
      <c r="L10" s="29">
        <v>24</v>
      </c>
      <c r="M10" s="33">
        <f t="shared" si="6"/>
        <v>0.33333333333333331</v>
      </c>
      <c r="N10" s="29">
        <v>28</v>
      </c>
      <c r="O10" s="34">
        <f t="shared" ref="O10:P10" si="18">D10/7</f>
        <v>1.1428571428571428</v>
      </c>
      <c r="P10" s="34">
        <f t="shared" si="18"/>
        <v>0</v>
      </c>
      <c r="Q10" s="29">
        <f t="shared" si="8"/>
        <v>24</v>
      </c>
      <c r="R10" s="29"/>
      <c r="S10" s="35">
        <v>5.3483146067415701</v>
      </c>
      <c r="T10" s="28">
        <v>1475</v>
      </c>
      <c r="U10" s="36">
        <v>200</v>
      </c>
      <c r="V10" s="37" t="s">
        <v>294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3.5555555555555556E-2</v>
      </c>
      <c r="AD10" s="39">
        <f t="shared" si="12"/>
        <v>-0.39253333333333329</v>
      </c>
      <c r="AE10" s="39">
        <v>-3.48</v>
      </c>
      <c r="AF10" s="39">
        <v>-1.81951794871794</v>
      </c>
      <c r="AG10" s="39">
        <v>0</v>
      </c>
    </row>
    <row r="11" spans="1:33" ht="15.75" customHeight="1" x14ac:dyDescent="0.2">
      <c r="A11" s="28" t="s">
        <v>47</v>
      </c>
      <c r="B11" s="28" t="s">
        <v>295</v>
      </c>
      <c r="C11" s="15">
        <f t="shared" si="4"/>
        <v>8.5944444444444432</v>
      </c>
      <c r="D11" s="29">
        <v>9</v>
      </c>
      <c r="E11" s="29">
        <v>0</v>
      </c>
      <c r="F11" s="30">
        <v>77.349999999999994</v>
      </c>
      <c r="G11" s="30">
        <v>0</v>
      </c>
      <c r="H11" s="31">
        <f t="shared" si="1"/>
        <v>0</v>
      </c>
      <c r="I11" s="31">
        <f t="shared" si="2"/>
        <v>0.22766953408582458</v>
      </c>
      <c r="J11" s="32">
        <f t="shared" si="5"/>
        <v>17.610238461538529</v>
      </c>
      <c r="K11" s="32">
        <f t="shared" si="3"/>
        <v>1.9566931623931698</v>
      </c>
      <c r="L11" s="29">
        <v>24</v>
      </c>
      <c r="M11" s="33">
        <f t="shared" si="6"/>
        <v>0.375</v>
      </c>
      <c r="N11" s="29">
        <v>170</v>
      </c>
      <c r="O11" s="34">
        <f t="shared" ref="O11:P11" si="19">D11/7</f>
        <v>1.2857142857142858</v>
      </c>
      <c r="P11" s="34">
        <f t="shared" si="19"/>
        <v>0</v>
      </c>
      <c r="Q11" s="29">
        <f t="shared" si="8"/>
        <v>132</v>
      </c>
      <c r="R11" s="29"/>
      <c r="S11" s="35">
        <v>3.2878787878787801</v>
      </c>
      <c r="T11" s="28">
        <v>1455</v>
      </c>
      <c r="U11" s="36">
        <v>200</v>
      </c>
      <c r="V11" s="37" t="s">
        <v>296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3.5555555555555556E-2</v>
      </c>
      <c r="AD11" s="39">
        <f t="shared" si="12"/>
        <v>-0.44159999999999994</v>
      </c>
      <c r="AE11" s="39">
        <v>-3.48</v>
      </c>
      <c r="AF11" s="39">
        <v>-1.81951794871794</v>
      </c>
      <c r="AG11" s="39">
        <v>0</v>
      </c>
    </row>
    <row r="12" spans="1:33" ht="15.75" customHeight="1" x14ac:dyDescent="0.2">
      <c r="A12" s="28" t="s">
        <v>49</v>
      </c>
      <c r="B12" s="28" t="s">
        <v>120</v>
      </c>
      <c r="C12" s="15">
        <f t="shared" si="4"/>
        <v>7.9963999999999986</v>
      </c>
      <c r="D12" s="29">
        <v>25</v>
      </c>
      <c r="E12" s="29">
        <v>0</v>
      </c>
      <c r="F12" s="30">
        <v>199.90999999999997</v>
      </c>
      <c r="G12" s="30">
        <v>-34.990000000000009</v>
      </c>
      <c r="H12" s="31">
        <f t="shared" si="1"/>
        <v>0.17502876294332456</v>
      </c>
      <c r="I12" s="31">
        <f t="shared" si="2"/>
        <v>6.0971668019848321E-3</v>
      </c>
      <c r="J12" s="32">
        <f t="shared" si="5"/>
        <v>1.2188846153847877</v>
      </c>
      <c r="K12" s="32">
        <f t="shared" si="3"/>
        <v>4.8755384615391507E-2</v>
      </c>
      <c r="L12" s="29">
        <v>37</v>
      </c>
      <c r="M12" s="33">
        <f t="shared" si="6"/>
        <v>0.67567567567567566</v>
      </c>
      <c r="N12" s="29">
        <v>144</v>
      </c>
      <c r="O12" s="34">
        <f t="shared" ref="O12:P12" si="20">D12/7</f>
        <v>3.5714285714285716</v>
      </c>
      <c r="P12" s="34">
        <f t="shared" si="20"/>
        <v>0</v>
      </c>
      <c r="Q12" s="29">
        <f t="shared" si="8"/>
        <v>40</v>
      </c>
      <c r="R12" s="29"/>
      <c r="S12" s="35">
        <v>2.7595818815331001</v>
      </c>
      <c r="T12" s="28">
        <v>1500</v>
      </c>
      <c r="U12" s="36">
        <v>200</v>
      </c>
      <c r="V12" s="37" t="s">
        <v>297</v>
      </c>
      <c r="W12" s="28">
        <v>15</v>
      </c>
      <c r="X12" s="38">
        <f t="shared" si="9"/>
        <v>0.6</v>
      </c>
      <c r="Y12" s="39">
        <f t="shared" si="10"/>
        <v>1.6661904761904767</v>
      </c>
      <c r="Z12" s="28">
        <v>6</v>
      </c>
      <c r="AA12" s="28" t="s">
        <v>34</v>
      </c>
      <c r="AB12" s="40">
        <f t="shared" si="11"/>
        <v>-0.69</v>
      </c>
      <c r="AC12" s="41">
        <v>3.5555555555555556E-2</v>
      </c>
      <c r="AD12" s="39">
        <f t="shared" si="12"/>
        <v>-1.2266666666666666</v>
      </c>
      <c r="AE12" s="39">
        <v>-3.48</v>
      </c>
      <c r="AF12" s="39">
        <v>-1.81951794871794</v>
      </c>
      <c r="AG12" s="39">
        <v>0</v>
      </c>
    </row>
    <row r="13" spans="1:33" ht="15.75" customHeight="1" x14ac:dyDescent="0.2">
      <c r="A13" s="28" t="s">
        <v>51</v>
      </c>
      <c r="B13" s="28" t="s">
        <v>298</v>
      </c>
      <c r="C13" s="15">
        <f t="shared" si="4"/>
        <v>8.9359999999999964</v>
      </c>
      <c r="D13" s="29">
        <v>25</v>
      </c>
      <c r="E13" s="29">
        <v>0</v>
      </c>
      <c r="F13" s="32">
        <v>223.39999999999992</v>
      </c>
      <c r="G13" s="30">
        <v>-38.349999999999994</v>
      </c>
      <c r="H13" s="31">
        <f t="shared" si="1"/>
        <v>0.17166517457475383</v>
      </c>
      <c r="I13" s="31">
        <f t="shared" si="2"/>
        <v>7.8976424947776513E-2</v>
      </c>
      <c r="J13" s="32">
        <f t="shared" si="5"/>
        <v>17.643333333333267</v>
      </c>
      <c r="K13" s="32">
        <f t="shared" si="3"/>
        <v>0.70573333333333066</v>
      </c>
      <c r="L13" s="29">
        <v>27</v>
      </c>
      <c r="M13" s="33">
        <f t="shared" si="6"/>
        <v>0.92592592592592593</v>
      </c>
      <c r="N13" s="29">
        <v>121</v>
      </c>
      <c r="O13" s="34">
        <f t="shared" ref="O13:P13" si="21">D13/7</f>
        <v>3.5714285714285716</v>
      </c>
      <c r="P13" s="34">
        <f t="shared" si="21"/>
        <v>0</v>
      </c>
      <c r="Q13" s="29">
        <f t="shared" si="8"/>
        <v>33</v>
      </c>
      <c r="R13" s="29"/>
      <c r="S13" s="35">
        <v>2.9921259842519601</v>
      </c>
      <c r="T13" s="28">
        <v>1275</v>
      </c>
      <c r="U13" s="36">
        <v>275</v>
      </c>
      <c r="V13" s="37" t="s">
        <v>299</v>
      </c>
      <c r="W13" s="28">
        <v>13</v>
      </c>
      <c r="X13" s="38">
        <f t="shared" si="9"/>
        <v>0.52</v>
      </c>
      <c r="Y13" s="39">
        <f t="shared" si="10"/>
        <v>2.0184210526315787</v>
      </c>
      <c r="Z13" s="28">
        <v>6</v>
      </c>
      <c r="AA13" s="28" t="s">
        <v>34</v>
      </c>
      <c r="AB13" s="40">
        <f t="shared" si="11"/>
        <v>-0.69</v>
      </c>
      <c r="AC13" s="41">
        <v>3.5555555555555556E-2</v>
      </c>
      <c r="AD13" s="39">
        <f t="shared" si="12"/>
        <v>-1.2266666666666666</v>
      </c>
      <c r="AE13" s="39">
        <v>-3.48</v>
      </c>
      <c r="AF13" s="39">
        <v>-1.8268</v>
      </c>
      <c r="AG13" s="39">
        <v>0</v>
      </c>
    </row>
    <row r="14" spans="1:33" ht="15.75" customHeight="1" x14ac:dyDescent="0.2">
      <c r="A14" s="28" t="s">
        <v>53</v>
      </c>
      <c r="B14" s="28" t="s">
        <v>300</v>
      </c>
      <c r="C14" s="15">
        <f t="shared" si="4"/>
        <v>9.225789473684209</v>
      </c>
      <c r="D14" s="29">
        <v>19</v>
      </c>
      <c r="E14" s="29">
        <v>0</v>
      </c>
      <c r="F14" s="32">
        <v>175.28999999999996</v>
      </c>
      <c r="G14" s="30">
        <v>-35.919999999999995</v>
      </c>
      <c r="H14" s="31">
        <f t="shared" si="1"/>
        <v>0.20491756517770554</v>
      </c>
      <c r="I14" s="31">
        <f t="shared" si="2"/>
        <v>6.4550364158442022E-2</v>
      </c>
      <c r="J14" s="32">
        <f t="shared" si="5"/>
        <v>11.3150333333333</v>
      </c>
      <c r="K14" s="32">
        <f t="shared" si="3"/>
        <v>0.59552807017543685</v>
      </c>
      <c r="L14" s="29">
        <v>38</v>
      </c>
      <c r="M14" s="33">
        <f t="shared" si="6"/>
        <v>0.5</v>
      </c>
      <c r="N14" s="29">
        <v>101</v>
      </c>
      <c r="O14" s="34">
        <f t="shared" ref="O14:P14" si="22">D14/7</f>
        <v>2.7142857142857144</v>
      </c>
      <c r="P14" s="34">
        <f t="shared" si="22"/>
        <v>0</v>
      </c>
      <c r="Q14" s="29">
        <f t="shared" si="8"/>
        <v>37</v>
      </c>
      <c r="R14" s="29"/>
      <c r="S14" s="35">
        <v>4.0396039603960396</v>
      </c>
      <c r="T14" s="28">
        <v>1275</v>
      </c>
      <c r="U14" s="36">
        <v>275</v>
      </c>
      <c r="V14" s="37" t="s">
        <v>299</v>
      </c>
      <c r="W14" s="28">
        <v>13</v>
      </c>
      <c r="X14" s="38">
        <f t="shared" si="9"/>
        <v>0.68421052631578949</v>
      </c>
      <c r="Y14" s="39">
        <f t="shared" si="10"/>
        <v>2.1129411764705881</v>
      </c>
      <c r="Z14" s="28">
        <v>4</v>
      </c>
      <c r="AA14" s="28" t="s">
        <v>34</v>
      </c>
      <c r="AB14" s="40">
        <f t="shared" si="11"/>
        <v>-0.69</v>
      </c>
      <c r="AC14" s="41">
        <v>3.5555555555555556E-2</v>
      </c>
      <c r="AD14" s="39">
        <f t="shared" si="12"/>
        <v>-0.93226666666666658</v>
      </c>
      <c r="AE14" s="39">
        <v>-3.48</v>
      </c>
      <c r="AF14" s="39">
        <v>-1.8268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10.63</v>
      </c>
      <c r="D15" s="29">
        <v>25</v>
      </c>
      <c r="E15" s="29">
        <v>0</v>
      </c>
      <c r="F15" s="32">
        <v>265.75</v>
      </c>
      <c r="G15" s="30">
        <v>-30.549999999999994</v>
      </c>
      <c r="H15" s="31">
        <f t="shared" si="1"/>
        <v>0.11495766698024457</v>
      </c>
      <c r="I15" s="31">
        <f t="shared" si="2"/>
        <v>0.23025713389777366</v>
      </c>
      <c r="J15" s="32">
        <f t="shared" si="5"/>
        <v>61.190833333333352</v>
      </c>
      <c r="K15" s="32">
        <f t="shared" si="3"/>
        <v>2.447633333333334</v>
      </c>
      <c r="L15" s="29">
        <v>53</v>
      </c>
      <c r="M15" s="33">
        <f t="shared" si="6"/>
        <v>0.47169811320754718</v>
      </c>
      <c r="N15" s="29">
        <v>78</v>
      </c>
      <c r="O15" s="34">
        <f t="shared" ref="O15:P15" si="23">D15/7</f>
        <v>3.5714285714285716</v>
      </c>
      <c r="P15" s="34">
        <f t="shared" si="23"/>
        <v>0</v>
      </c>
      <c r="Q15" s="29">
        <f t="shared" si="8"/>
        <v>21</v>
      </c>
      <c r="R15" s="29"/>
      <c r="S15" s="35">
        <v>5.4834437086092702</v>
      </c>
      <c r="T15" s="28">
        <v>1275</v>
      </c>
      <c r="U15" s="36">
        <v>275</v>
      </c>
      <c r="V15" s="37" t="s">
        <v>301</v>
      </c>
      <c r="W15" s="28">
        <v>11</v>
      </c>
      <c r="X15" s="38">
        <f t="shared" si="9"/>
        <v>0.44</v>
      </c>
      <c r="Y15" s="39">
        <f t="shared" si="10"/>
        <v>1.6078947368421048</v>
      </c>
      <c r="Z15" s="28">
        <v>8</v>
      </c>
      <c r="AA15" s="28" t="s">
        <v>34</v>
      </c>
      <c r="AB15" s="40">
        <f t="shared" si="11"/>
        <v>-0.69</v>
      </c>
      <c r="AC15" s="41">
        <v>3.5555555555555556E-2</v>
      </c>
      <c r="AD15" s="39">
        <f t="shared" si="12"/>
        <v>-1.2266666666666666</v>
      </c>
      <c r="AE15" s="39">
        <v>-3.48</v>
      </c>
      <c r="AF15" s="39">
        <v>-1.8368</v>
      </c>
      <c r="AG15" s="39">
        <v>0</v>
      </c>
    </row>
    <row r="16" spans="1:33" ht="15.75" customHeight="1" x14ac:dyDescent="0.2">
      <c r="A16" s="28" t="s">
        <v>56</v>
      </c>
      <c r="B16" s="28" t="s">
        <v>302</v>
      </c>
      <c r="C16" s="15">
        <f t="shared" si="4"/>
        <v>10.950000000000001</v>
      </c>
      <c r="D16" s="29">
        <v>7</v>
      </c>
      <c r="E16" s="29">
        <v>0</v>
      </c>
      <c r="F16" s="32">
        <v>76.650000000000006</v>
      </c>
      <c r="G16" s="30">
        <v>-26.060000000000006</v>
      </c>
      <c r="H16" s="31">
        <f t="shared" si="1"/>
        <v>0.33998695368558385</v>
      </c>
      <c r="I16" s="31">
        <f t="shared" si="2"/>
        <v>1.9979560774081372E-2</v>
      </c>
      <c r="J16" s="32">
        <f t="shared" si="5"/>
        <v>1.5314333333333372</v>
      </c>
      <c r="K16" s="32">
        <f t="shared" si="3"/>
        <v>0.21877619047619104</v>
      </c>
      <c r="L16" s="29">
        <v>48</v>
      </c>
      <c r="M16" s="33">
        <f t="shared" si="6"/>
        <v>0.14583333333333334</v>
      </c>
      <c r="N16" s="29">
        <v>67</v>
      </c>
      <c r="O16" s="34">
        <f t="shared" ref="O16:P16" si="24">D16/7</f>
        <v>1</v>
      </c>
      <c r="P16" s="34">
        <f t="shared" si="24"/>
        <v>0</v>
      </c>
      <c r="Q16" s="29">
        <f t="shared" si="8"/>
        <v>67</v>
      </c>
      <c r="R16" s="29"/>
      <c r="S16" s="35">
        <v>2.2422535211267598</v>
      </c>
      <c r="T16" s="28">
        <v>1275</v>
      </c>
      <c r="U16" s="36">
        <v>275</v>
      </c>
      <c r="V16" s="37" t="s">
        <v>301</v>
      </c>
      <c r="W16" s="28">
        <v>3</v>
      </c>
      <c r="X16" s="38">
        <f t="shared" si="9"/>
        <v>0.42857142857142855</v>
      </c>
      <c r="Y16" s="39">
        <f t="shared" si="10"/>
        <v>2.1716666666666673</v>
      </c>
      <c r="Z16" s="28">
        <v>9</v>
      </c>
      <c r="AA16" s="28" t="s">
        <v>34</v>
      </c>
      <c r="AB16" s="40">
        <f t="shared" si="11"/>
        <v>-0.69</v>
      </c>
      <c r="AC16" s="41">
        <v>3.5555555555555556E-2</v>
      </c>
      <c r="AD16" s="39">
        <f t="shared" si="12"/>
        <v>-0.34346666666666664</v>
      </c>
      <c r="AE16" s="39">
        <v>-3.48</v>
      </c>
      <c r="AF16" s="39">
        <v>-1.8368</v>
      </c>
      <c r="AG16" s="39">
        <v>0</v>
      </c>
    </row>
    <row r="17" spans="1:33" ht="15.75" customHeight="1" x14ac:dyDescent="0.2">
      <c r="A17" s="28" t="s">
        <v>58</v>
      </c>
      <c r="B17" s="28" t="s">
        <v>303</v>
      </c>
      <c r="C17" s="15">
        <f t="shared" si="4"/>
        <v>10.483333333333336</v>
      </c>
      <c r="D17" s="29">
        <v>12</v>
      </c>
      <c r="E17" s="29">
        <v>0</v>
      </c>
      <c r="F17" s="32">
        <v>125.80000000000003</v>
      </c>
      <c r="G17" s="30">
        <v>-13.710000000000003</v>
      </c>
      <c r="H17" s="31">
        <f t="shared" si="1"/>
        <v>0.10898251192368839</v>
      </c>
      <c r="I17" s="31">
        <f t="shared" si="2"/>
        <v>0.22917011128775841</v>
      </c>
      <c r="J17" s="32">
        <f t="shared" si="5"/>
        <v>28.829600000000013</v>
      </c>
      <c r="K17" s="32">
        <f t="shared" si="3"/>
        <v>2.4024666666666676</v>
      </c>
      <c r="L17" s="29">
        <v>33</v>
      </c>
      <c r="M17" s="33">
        <f t="shared" si="6"/>
        <v>0.36363636363636365</v>
      </c>
      <c r="N17" s="29">
        <v>56</v>
      </c>
      <c r="O17" s="34">
        <f t="shared" ref="O17:P17" si="25">D17/7</f>
        <v>1.7142857142857142</v>
      </c>
      <c r="P17" s="34">
        <f t="shared" si="25"/>
        <v>0</v>
      </c>
      <c r="Q17" s="29">
        <f t="shared" si="8"/>
        <v>32</v>
      </c>
      <c r="R17" s="29"/>
      <c r="S17" s="35">
        <v>3.15625</v>
      </c>
      <c r="T17" s="28">
        <v>1000</v>
      </c>
      <c r="U17" s="36" t="s">
        <v>33</v>
      </c>
      <c r="V17" s="37" t="s">
        <v>33</v>
      </c>
      <c r="W17" s="28">
        <v>5</v>
      </c>
      <c r="X17" s="38">
        <f t="shared" si="9"/>
        <v>0.41666666666666669</v>
      </c>
      <c r="Y17" s="39">
        <f t="shared" si="10"/>
        <v>1.9585714285714289</v>
      </c>
      <c r="Z17" s="28">
        <v>2</v>
      </c>
      <c r="AA17" s="28" t="s">
        <v>34</v>
      </c>
      <c r="AB17" s="40">
        <f t="shared" si="11"/>
        <v>-0.69</v>
      </c>
      <c r="AC17" s="41">
        <v>3.5555555555555556E-2</v>
      </c>
      <c r="AD17" s="39">
        <f t="shared" si="12"/>
        <v>-0.58879999999999999</v>
      </c>
      <c r="AE17" s="39">
        <v>-3.48</v>
      </c>
      <c r="AF17" s="39">
        <v>-1.8368</v>
      </c>
      <c r="AG17" s="39">
        <v>0</v>
      </c>
    </row>
    <row r="18" spans="1:33" ht="15.75" customHeight="1" x14ac:dyDescent="0.2">
      <c r="A18" s="28" t="s">
        <v>59</v>
      </c>
      <c r="B18" s="28" t="s">
        <v>304</v>
      </c>
      <c r="C18" s="15">
        <f t="shared" si="4"/>
        <v>9.411428571428571</v>
      </c>
      <c r="D18" s="29">
        <v>7</v>
      </c>
      <c r="E18" s="29">
        <v>0</v>
      </c>
      <c r="F18" s="32">
        <v>65.88</v>
      </c>
      <c r="G18" s="30">
        <v>-26.360000000000003</v>
      </c>
      <c r="H18" s="31">
        <f t="shared" si="1"/>
        <v>0.40012143290831825</v>
      </c>
      <c r="I18" s="31">
        <f t="shared" si="2"/>
        <v>-0.12026512851649475</v>
      </c>
      <c r="J18" s="32">
        <f t="shared" si="5"/>
        <v>-7.9230666666666734</v>
      </c>
      <c r="K18" s="32">
        <f t="shared" si="3"/>
        <v>-1.1318666666666677</v>
      </c>
      <c r="L18" s="29">
        <v>40</v>
      </c>
      <c r="M18" s="33">
        <f t="shared" si="6"/>
        <v>0.17499999999999999</v>
      </c>
      <c r="N18" s="29">
        <v>347</v>
      </c>
      <c r="O18" s="34">
        <f t="shared" ref="O18:P18" si="26">D18/7</f>
        <v>1</v>
      </c>
      <c r="P18" s="34">
        <f t="shared" si="26"/>
        <v>0</v>
      </c>
      <c r="Q18" s="29">
        <f t="shared" si="8"/>
        <v>347</v>
      </c>
      <c r="R18" s="29"/>
      <c r="S18" s="35">
        <v>1.6341463414634101</v>
      </c>
      <c r="T18" s="28">
        <v>1000</v>
      </c>
      <c r="U18" s="36">
        <v>0</v>
      </c>
      <c r="V18" s="37" t="s">
        <v>305</v>
      </c>
      <c r="W18" s="28">
        <v>5</v>
      </c>
      <c r="X18" s="38">
        <f t="shared" si="9"/>
        <v>0.7142857142857143</v>
      </c>
      <c r="Y18" s="39">
        <f t="shared" si="10"/>
        <v>0.22151260504201684</v>
      </c>
      <c r="Z18" s="28">
        <v>114</v>
      </c>
      <c r="AA18" s="28" t="s">
        <v>34</v>
      </c>
      <c r="AB18" s="40">
        <f t="shared" si="11"/>
        <v>-0.69</v>
      </c>
      <c r="AC18" s="41">
        <v>3.5555555555555556E-2</v>
      </c>
      <c r="AD18" s="39">
        <f t="shared" si="12"/>
        <v>-0.34346666666666664</v>
      </c>
      <c r="AE18" s="39">
        <v>-3.48</v>
      </c>
      <c r="AF18" s="39">
        <v>-1.8368</v>
      </c>
      <c r="AG18" s="39">
        <v>0</v>
      </c>
    </row>
    <row r="19" spans="1:33" ht="15.75" customHeight="1" x14ac:dyDescent="0.2">
      <c r="A19" s="28" t="s">
        <v>60</v>
      </c>
      <c r="B19" s="28" t="s">
        <v>209</v>
      </c>
      <c r="C19" s="15">
        <f t="shared" si="4"/>
        <v>8.139999999999997</v>
      </c>
      <c r="D19" s="29">
        <v>24</v>
      </c>
      <c r="E19" s="29">
        <v>0</v>
      </c>
      <c r="F19" s="32">
        <v>195.35999999999993</v>
      </c>
      <c r="G19" s="30">
        <v>-34.86</v>
      </c>
      <c r="H19" s="31">
        <f t="shared" si="1"/>
        <v>0.17843980343980351</v>
      </c>
      <c r="I19" s="31">
        <f t="shared" si="2"/>
        <v>1.4291564291559996E-3</v>
      </c>
      <c r="J19" s="32">
        <f t="shared" si="5"/>
        <v>0.27919999999991596</v>
      </c>
      <c r="K19" s="32">
        <f t="shared" si="3"/>
        <v>1.1633333333329832E-2</v>
      </c>
      <c r="L19" s="29">
        <v>36</v>
      </c>
      <c r="M19" s="33">
        <f t="shared" si="6"/>
        <v>0.66666666666666663</v>
      </c>
      <c r="N19" s="29">
        <v>328</v>
      </c>
      <c r="O19" s="34">
        <f t="shared" ref="O19:P19" si="27">D19/7</f>
        <v>3.4285714285714284</v>
      </c>
      <c r="P19" s="34">
        <f t="shared" si="27"/>
        <v>0</v>
      </c>
      <c r="Q19" s="29">
        <f t="shared" si="8"/>
        <v>95</v>
      </c>
      <c r="R19" s="29"/>
      <c r="S19" s="35">
        <v>1.7834394904458599</v>
      </c>
      <c r="T19" s="28">
        <v>1000</v>
      </c>
      <c r="U19" s="36">
        <v>200</v>
      </c>
      <c r="V19" s="37" t="s">
        <v>305</v>
      </c>
      <c r="W19" s="28">
        <v>9</v>
      </c>
      <c r="X19" s="38">
        <f t="shared" si="9"/>
        <v>0.375</v>
      </c>
      <c r="Y19" s="39">
        <f t="shared" si="10"/>
        <v>2.4899999999999998</v>
      </c>
      <c r="Z19" s="28">
        <v>5</v>
      </c>
      <c r="AA19" s="28" t="s">
        <v>34</v>
      </c>
      <c r="AB19" s="40">
        <f t="shared" si="11"/>
        <v>-0.69</v>
      </c>
      <c r="AC19" s="41">
        <v>3.5555555555555556E-2</v>
      </c>
      <c r="AD19" s="39">
        <f t="shared" si="12"/>
        <v>-1.1776</v>
      </c>
      <c r="AE19" s="39">
        <v>-3.48</v>
      </c>
      <c r="AF19" s="39">
        <v>-1.9258000000000002</v>
      </c>
      <c r="AG19" s="39">
        <v>0</v>
      </c>
    </row>
    <row r="20" spans="1:33" ht="15.75" customHeight="1" x14ac:dyDescent="0.2">
      <c r="A20" s="28" t="s">
        <v>62</v>
      </c>
      <c r="B20" s="28" t="s">
        <v>306</v>
      </c>
      <c r="C20" s="15">
        <f t="shared" si="4"/>
        <v>7.6708695652173899</v>
      </c>
      <c r="D20" s="29">
        <v>23</v>
      </c>
      <c r="E20" s="29">
        <v>0</v>
      </c>
      <c r="F20" s="32">
        <v>176.42999999999998</v>
      </c>
      <c r="G20" s="30">
        <v>-24.689999999999994</v>
      </c>
      <c r="H20" s="31">
        <f t="shared" si="1"/>
        <v>0.13994218670294167</v>
      </c>
      <c r="I20" s="31">
        <f t="shared" si="2"/>
        <v>-1.0566985962327893E-3</v>
      </c>
      <c r="J20" s="32">
        <f t="shared" si="5"/>
        <v>-0.18643333333335099</v>
      </c>
      <c r="K20" s="32">
        <f t="shared" si="3"/>
        <v>-8.1057971014500425E-3</v>
      </c>
      <c r="L20" s="29">
        <v>37</v>
      </c>
      <c r="M20" s="33">
        <f t="shared" si="6"/>
        <v>0.6216216216216216</v>
      </c>
      <c r="N20" s="29">
        <v>304</v>
      </c>
      <c r="O20" s="34">
        <f t="shared" ref="O20:P20" si="28">D20/7</f>
        <v>3.2857142857142856</v>
      </c>
      <c r="P20" s="34">
        <f t="shared" si="28"/>
        <v>0</v>
      </c>
      <c r="Q20" s="29">
        <f t="shared" si="8"/>
        <v>92</v>
      </c>
      <c r="R20" s="29"/>
      <c r="S20" s="35">
        <v>1.44461305007587</v>
      </c>
      <c r="T20" s="28">
        <v>1000</v>
      </c>
      <c r="U20" s="36">
        <v>200</v>
      </c>
      <c r="V20" s="37" t="s">
        <v>307</v>
      </c>
      <c r="W20" s="28">
        <v>6</v>
      </c>
      <c r="X20" s="38">
        <f t="shared" si="9"/>
        <v>0.2608695652173913</v>
      </c>
      <c r="Y20" s="39">
        <f t="shared" si="10"/>
        <v>4.1149999999999993</v>
      </c>
      <c r="Z20" s="28">
        <v>0</v>
      </c>
      <c r="AA20" s="28" t="s">
        <v>34</v>
      </c>
      <c r="AB20" s="40">
        <f t="shared" si="11"/>
        <v>-0.69</v>
      </c>
      <c r="AC20" s="41">
        <v>3.5555555555555556E-2</v>
      </c>
      <c r="AD20" s="39">
        <f t="shared" si="12"/>
        <v>-1.1285333333333332</v>
      </c>
      <c r="AE20" s="39">
        <v>-3.48</v>
      </c>
      <c r="AF20" s="39">
        <v>-1.9258000000000002</v>
      </c>
      <c r="AG20" s="39">
        <v>0</v>
      </c>
    </row>
    <row r="21" spans="1:33" ht="15.75" customHeight="1" x14ac:dyDescent="0.2">
      <c r="A21" s="28" t="s">
        <v>63</v>
      </c>
      <c r="B21" s="28" t="s">
        <v>308</v>
      </c>
      <c r="C21" s="15">
        <f t="shared" si="4"/>
        <v>7.0756249999999996</v>
      </c>
      <c r="D21" s="29">
        <v>16</v>
      </c>
      <c r="E21" s="29">
        <v>1</v>
      </c>
      <c r="F21" s="32">
        <v>113.21</v>
      </c>
      <c r="G21" s="30">
        <v>-21.74</v>
      </c>
      <c r="H21" s="31">
        <f t="shared" si="1"/>
        <v>0.19203250596237081</v>
      </c>
      <c r="I21" s="31">
        <f t="shared" si="2"/>
        <v>-0.11297029119924626</v>
      </c>
      <c r="J21" s="32">
        <f t="shared" si="5"/>
        <v>-12.789366666666668</v>
      </c>
      <c r="K21" s="32">
        <f t="shared" si="3"/>
        <v>-0.79933541666666674</v>
      </c>
      <c r="L21" s="29">
        <v>15</v>
      </c>
      <c r="M21" s="33">
        <f t="shared" si="6"/>
        <v>1.0666666666666667</v>
      </c>
      <c r="N21" s="29">
        <v>259</v>
      </c>
      <c r="O21" s="34">
        <f t="shared" ref="O21:P21" si="29">D21/7</f>
        <v>2.2857142857142856</v>
      </c>
      <c r="P21" s="34">
        <f t="shared" si="29"/>
        <v>0.14285714285714285</v>
      </c>
      <c r="Q21" s="29">
        <f t="shared" si="8"/>
        <v>106</v>
      </c>
      <c r="R21" s="29"/>
      <c r="S21" s="35">
        <v>1.75342465753424</v>
      </c>
      <c r="T21" s="28" t="s">
        <v>33</v>
      </c>
      <c r="U21" s="36" t="s">
        <v>33</v>
      </c>
      <c r="V21" s="37" t="s">
        <v>33</v>
      </c>
      <c r="W21" s="28">
        <v>3</v>
      </c>
      <c r="X21" s="38">
        <f t="shared" si="9"/>
        <v>0.1875</v>
      </c>
      <c r="Y21" s="39">
        <f t="shared" si="10"/>
        <v>1.9763636363636363</v>
      </c>
      <c r="Z21" s="28">
        <v>8</v>
      </c>
      <c r="AA21" s="28" t="s">
        <v>34</v>
      </c>
      <c r="AB21" s="40">
        <f t="shared" si="11"/>
        <v>-0.69</v>
      </c>
      <c r="AC21" s="41">
        <v>3.5555555555555556E-2</v>
      </c>
      <c r="AD21" s="39">
        <f t="shared" si="12"/>
        <v>-0.78506666666666658</v>
      </c>
      <c r="AE21" s="39">
        <v>-3.48</v>
      </c>
      <c r="AF21" s="39">
        <v>-1.9258000000000002</v>
      </c>
      <c r="AG21" s="39">
        <v>0</v>
      </c>
    </row>
    <row r="22" spans="1:33" ht="15.75" customHeight="1" x14ac:dyDescent="0.2">
      <c r="A22" s="28" t="s">
        <v>64</v>
      </c>
      <c r="B22" s="28" t="s">
        <v>113</v>
      </c>
      <c r="C22" s="15">
        <f t="shared" si="4"/>
        <v>7.5844444444444452</v>
      </c>
      <c r="D22" s="29">
        <v>9</v>
      </c>
      <c r="E22" s="29">
        <v>0</v>
      </c>
      <c r="F22" s="30">
        <v>68.260000000000005</v>
      </c>
      <c r="G22" s="30">
        <v>-3.1999999999999997</v>
      </c>
      <c r="H22" s="31">
        <f t="shared" si="1"/>
        <v>4.6879578083797238E-2</v>
      </c>
      <c r="I22" s="31">
        <f t="shared" si="2"/>
        <v>8.3902724875476078E-2</v>
      </c>
      <c r="J22" s="32">
        <f t="shared" si="5"/>
        <v>5.7271999999999972</v>
      </c>
      <c r="K22" s="32">
        <f t="shared" si="3"/>
        <v>0.63635555555555523</v>
      </c>
      <c r="L22" s="29">
        <v>19</v>
      </c>
      <c r="M22" s="33">
        <f t="shared" si="6"/>
        <v>0.47368421052631576</v>
      </c>
      <c r="N22" s="29">
        <v>252</v>
      </c>
      <c r="O22" s="34">
        <f t="shared" ref="O22:P22" si="30">D22/7</f>
        <v>1.2857142857142858</v>
      </c>
      <c r="P22" s="34">
        <f t="shared" si="30"/>
        <v>0</v>
      </c>
      <c r="Q22" s="29">
        <f t="shared" si="8"/>
        <v>196</v>
      </c>
      <c r="R22" s="29"/>
      <c r="S22" s="35">
        <v>1.0722733245729299</v>
      </c>
      <c r="T22" s="28">
        <v>1000</v>
      </c>
      <c r="U22" s="36">
        <v>200</v>
      </c>
      <c r="V22" s="37" t="s">
        <v>309</v>
      </c>
      <c r="W22" s="28">
        <v>0</v>
      </c>
      <c r="X22" s="38">
        <f t="shared" si="9"/>
        <v>0</v>
      </c>
      <c r="Y22" s="39">
        <f t="shared" si="10"/>
        <v>1.0666666666666667</v>
      </c>
      <c r="Z22" s="28">
        <v>3</v>
      </c>
      <c r="AA22" s="28" t="s">
        <v>34</v>
      </c>
      <c r="AB22" s="40">
        <f t="shared" si="11"/>
        <v>-0.69</v>
      </c>
      <c r="AC22" s="41">
        <v>3.5555555555555556E-2</v>
      </c>
      <c r="AD22" s="39">
        <f t="shared" si="12"/>
        <v>-0.44159999999999994</v>
      </c>
      <c r="AE22" s="39">
        <v>-3.48</v>
      </c>
      <c r="AF22" s="39">
        <v>-1.9258000000000002</v>
      </c>
      <c r="AG22" s="39">
        <v>0</v>
      </c>
    </row>
    <row r="23" spans="1:33" ht="15.75" customHeight="1" x14ac:dyDescent="0.2">
      <c r="A23" s="28" t="s">
        <v>65</v>
      </c>
      <c r="B23" s="28" t="s">
        <v>310</v>
      </c>
      <c r="C23" s="15">
        <f t="shared" si="4"/>
        <v>6.9996551724137923</v>
      </c>
      <c r="D23" s="29">
        <v>29</v>
      </c>
      <c r="E23" s="29">
        <v>0</v>
      </c>
      <c r="F23" s="32">
        <v>202.98999999999998</v>
      </c>
      <c r="G23" s="30">
        <v>-14.58</v>
      </c>
      <c r="H23" s="31">
        <f t="shared" si="1"/>
        <v>7.1826198334893357E-2</v>
      </c>
      <c r="I23" s="31">
        <f t="shared" si="2"/>
        <v>-1.1312544131896547E-3</v>
      </c>
      <c r="J23" s="32">
        <f t="shared" si="5"/>
        <v>-0.22963333333336799</v>
      </c>
      <c r="K23" s="32">
        <f t="shared" si="3"/>
        <v>-7.918390804598897E-3</v>
      </c>
      <c r="L23" s="29">
        <v>39</v>
      </c>
      <c r="M23" s="33">
        <f t="shared" si="6"/>
        <v>0.74358974358974361</v>
      </c>
      <c r="N23" s="29">
        <v>227</v>
      </c>
      <c r="O23" s="34">
        <f t="shared" ref="O23:P23" si="31">D23/7</f>
        <v>4.1428571428571432</v>
      </c>
      <c r="P23" s="34">
        <f t="shared" si="31"/>
        <v>0</v>
      </c>
      <c r="Q23" s="29">
        <f t="shared" si="8"/>
        <v>54</v>
      </c>
      <c r="R23" s="29"/>
      <c r="S23" s="35">
        <v>1.16483516483516</v>
      </c>
      <c r="T23" s="28">
        <v>1000</v>
      </c>
      <c r="U23" s="36">
        <v>200</v>
      </c>
      <c r="V23" s="37" t="s">
        <v>309</v>
      </c>
      <c r="W23" s="28">
        <v>2</v>
      </c>
      <c r="X23" s="38">
        <f t="shared" si="9"/>
        <v>6.8965517241379309E-2</v>
      </c>
      <c r="Y23" s="39">
        <f t="shared" si="10"/>
        <v>2.0828571428571427</v>
      </c>
      <c r="Z23" s="28">
        <v>5</v>
      </c>
      <c r="AA23" s="28" t="s">
        <v>34</v>
      </c>
      <c r="AB23" s="40">
        <f t="shared" si="11"/>
        <v>-0.69</v>
      </c>
      <c r="AC23" s="41">
        <v>3.5555555555555556E-2</v>
      </c>
      <c r="AD23" s="39">
        <f t="shared" si="12"/>
        <v>-1.4229333333333332</v>
      </c>
      <c r="AE23" s="39">
        <v>-3.48</v>
      </c>
      <c r="AF23" s="39">
        <v>-1.9258000000000002</v>
      </c>
      <c r="AG23" s="39">
        <v>0</v>
      </c>
    </row>
    <row r="24" spans="1:33" ht="15.75" customHeight="1" x14ac:dyDescent="0.2">
      <c r="A24" s="28" t="s">
        <v>66</v>
      </c>
      <c r="B24" s="28" t="s">
        <v>311</v>
      </c>
      <c r="C24" s="15">
        <f t="shared" si="4"/>
        <v>7.0370000000000008</v>
      </c>
      <c r="D24" s="29">
        <v>10</v>
      </c>
      <c r="E24" s="29">
        <v>0</v>
      </c>
      <c r="F24" s="32">
        <v>70.37</v>
      </c>
      <c r="G24" s="32">
        <v>-16.680000000000003</v>
      </c>
      <c r="H24" s="31">
        <f t="shared" si="1"/>
        <v>0.2370328264885605</v>
      </c>
      <c r="I24" s="31">
        <f t="shared" si="2"/>
        <v>-0.16220216948510249</v>
      </c>
      <c r="J24" s="32">
        <f t="shared" si="5"/>
        <v>-11.414166666666663</v>
      </c>
      <c r="K24" s="32">
        <f t="shared" si="3"/>
        <v>-1.1414166666666663</v>
      </c>
      <c r="L24" s="29">
        <v>22</v>
      </c>
      <c r="M24" s="33">
        <f t="shared" si="6"/>
        <v>0.45454545454545453</v>
      </c>
      <c r="N24" s="29">
        <v>217</v>
      </c>
      <c r="O24" s="34">
        <f t="shared" ref="O24:P24" si="32">D24/7</f>
        <v>1.4285714285714286</v>
      </c>
      <c r="P24" s="34">
        <f t="shared" si="32"/>
        <v>0</v>
      </c>
      <c r="Q24" s="29">
        <f t="shared" si="8"/>
        <v>151</v>
      </c>
      <c r="R24" s="29"/>
      <c r="S24" s="35">
        <v>1.16226415094339</v>
      </c>
      <c r="T24" s="28">
        <v>1000</v>
      </c>
      <c r="U24" s="36">
        <v>200</v>
      </c>
      <c r="V24" s="37" t="s">
        <v>312</v>
      </c>
      <c r="W24" s="28">
        <v>0</v>
      </c>
      <c r="X24" s="38">
        <f t="shared" si="9"/>
        <v>0</v>
      </c>
      <c r="Y24" s="39">
        <f t="shared" si="10"/>
        <v>16.680000000000003</v>
      </c>
      <c r="Z24" s="28">
        <v>1</v>
      </c>
      <c r="AA24" s="28" t="s">
        <v>34</v>
      </c>
      <c r="AB24" s="40">
        <f t="shared" si="11"/>
        <v>-0.69</v>
      </c>
      <c r="AC24" s="41">
        <v>3.5555555555555556E-2</v>
      </c>
      <c r="AD24" s="39">
        <f t="shared" si="12"/>
        <v>-0.49066666666666658</v>
      </c>
      <c r="AE24" s="39">
        <v>-3.48</v>
      </c>
      <c r="AF24" s="39">
        <v>-1.9258000000000002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6.99</v>
      </c>
      <c r="D25" s="29">
        <v>28</v>
      </c>
      <c r="E25" s="29">
        <v>1</v>
      </c>
      <c r="F25" s="32">
        <v>195.72</v>
      </c>
      <c r="G25" s="32">
        <v>-56.2</v>
      </c>
      <c r="H25" s="31">
        <f t="shared" si="1"/>
        <v>0.28714490087880645</v>
      </c>
      <c r="I25" s="31">
        <f t="shared" si="2"/>
        <v>-0.2181272566251107</v>
      </c>
      <c r="J25" s="32">
        <f t="shared" si="5"/>
        <v>-42.69186666666667</v>
      </c>
      <c r="K25" s="32">
        <f t="shared" si="3"/>
        <v>-1.5247095238095238</v>
      </c>
      <c r="L25" s="29">
        <v>56</v>
      </c>
      <c r="M25" s="33">
        <f t="shared" si="6"/>
        <v>0.5</v>
      </c>
      <c r="N25" s="29">
        <v>184</v>
      </c>
      <c r="O25" s="34">
        <f t="shared" ref="O25:P25" si="33">D25/7</f>
        <v>4</v>
      </c>
      <c r="P25" s="34">
        <f t="shared" si="33"/>
        <v>0.14285714285714285</v>
      </c>
      <c r="Q25" s="29">
        <f t="shared" si="8"/>
        <v>44</v>
      </c>
      <c r="R25" s="29"/>
      <c r="S25" s="35">
        <v>1.261363636363636</v>
      </c>
      <c r="T25" s="28">
        <v>1000</v>
      </c>
      <c r="U25" s="36">
        <v>200</v>
      </c>
      <c r="V25" s="37" t="s">
        <v>312</v>
      </c>
      <c r="W25" s="14">
        <v>7</v>
      </c>
      <c r="X25" s="38">
        <f t="shared" si="9"/>
        <v>0.25</v>
      </c>
      <c r="Y25" s="39">
        <f t="shared" si="10"/>
        <v>3.3058823529411767</v>
      </c>
      <c r="Z25" s="14">
        <v>10</v>
      </c>
      <c r="AA25" s="28" t="s">
        <v>34</v>
      </c>
      <c r="AB25" s="40">
        <f t="shared" si="11"/>
        <v>-0.69</v>
      </c>
      <c r="AC25" s="41">
        <v>3.5555555555555556E-2</v>
      </c>
      <c r="AD25" s="39">
        <f t="shared" si="12"/>
        <v>-1.3738666666666666</v>
      </c>
      <c r="AE25" s="39">
        <v>-3.48</v>
      </c>
      <c r="AF25" s="39">
        <v>-1.93</v>
      </c>
      <c r="AG25" s="39">
        <v>0</v>
      </c>
    </row>
    <row r="26" spans="1:33" ht="15.75" customHeight="1" x14ac:dyDescent="0.2">
      <c r="A26" s="14" t="s">
        <v>68</v>
      </c>
      <c r="B26" s="14" t="s">
        <v>313</v>
      </c>
      <c r="C26" s="15">
        <f t="shared" si="4"/>
        <v>6.7311111111111117</v>
      </c>
      <c r="D26" s="16">
        <v>27</v>
      </c>
      <c r="E26" s="16">
        <v>2</v>
      </c>
      <c r="F26" s="17">
        <v>181.74</v>
      </c>
      <c r="G26" s="17">
        <v>-46.69</v>
      </c>
      <c r="H26" s="31">
        <f t="shared" si="1"/>
        <v>0.25690546935182124</v>
      </c>
      <c r="I26" s="31">
        <f t="shared" si="2"/>
        <v>-0.24149378232640023</v>
      </c>
      <c r="J26" s="32">
        <f t="shared" si="5"/>
        <v>-43.889079999999979</v>
      </c>
      <c r="K26" s="32">
        <f t="shared" si="3"/>
        <v>-1.6255214814814807</v>
      </c>
      <c r="L26" s="16">
        <v>37</v>
      </c>
      <c r="M26" s="33">
        <f t="shared" si="6"/>
        <v>0.72972972972972971</v>
      </c>
      <c r="N26" s="16">
        <v>163</v>
      </c>
      <c r="O26" s="34">
        <f t="shared" ref="O26:P26" si="34">D26/7</f>
        <v>3.8571428571428572</v>
      </c>
      <c r="P26" s="34">
        <f t="shared" si="34"/>
        <v>0.2857142857142857</v>
      </c>
      <c r="Q26" s="29">
        <f t="shared" si="8"/>
        <v>39</v>
      </c>
      <c r="R26" s="29"/>
      <c r="S26" s="21">
        <v>1.504885993485342</v>
      </c>
      <c r="T26" s="28">
        <v>800</v>
      </c>
      <c r="U26" s="36" t="s">
        <v>33</v>
      </c>
      <c r="V26" s="37" t="s">
        <v>33</v>
      </c>
      <c r="W26" s="14">
        <v>6</v>
      </c>
      <c r="X26" s="38">
        <f t="shared" si="9"/>
        <v>0.22222222222222221</v>
      </c>
      <c r="Y26" s="39">
        <f t="shared" si="10"/>
        <v>2.5938888888888889</v>
      </c>
      <c r="Z26" s="14">
        <v>12</v>
      </c>
      <c r="AA26" s="28" t="s">
        <v>34</v>
      </c>
      <c r="AB26" s="40">
        <f t="shared" si="11"/>
        <v>-0.69</v>
      </c>
      <c r="AC26" s="41">
        <v>3.5555555555555556E-2</v>
      </c>
      <c r="AD26" s="39">
        <f t="shared" si="12"/>
        <v>-1.3247999999999998</v>
      </c>
      <c r="AE26" s="25">
        <v>-3.64</v>
      </c>
      <c r="AF26" s="25">
        <v>-1.9286399999999999</v>
      </c>
      <c r="AG26" s="25">
        <v>0</v>
      </c>
    </row>
    <row r="27" spans="1:33" ht="15.75" customHeight="1" x14ac:dyDescent="0.2">
      <c r="A27" s="14" t="s">
        <v>69</v>
      </c>
      <c r="B27" s="14" t="s">
        <v>314</v>
      </c>
      <c r="C27" s="15">
        <f t="shared" si="4"/>
        <v>6.99</v>
      </c>
      <c r="D27" s="16">
        <v>29</v>
      </c>
      <c r="E27" s="16">
        <v>0</v>
      </c>
      <c r="F27" s="17">
        <v>202.71</v>
      </c>
      <c r="G27" s="17">
        <v>-60.14</v>
      </c>
      <c r="H27" s="31">
        <f t="shared" si="1"/>
        <v>0.2966799861871639</v>
      </c>
      <c r="I27" s="31">
        <f t="shared" si="2"/>
        <v>-0.31749293736536593</v>
      </c>
      <c r="J27" s="32">
        <f t="shared" si="5"/>
        <v>-64.358993333333331</v>
      </c>
      <c r="K27" s="32">
        <f t="shared" si="3"/>
        <v>-2.219275632183908</v>
      </c>
      <c r="L27" s="16">
        <v>43</v>
      </c>
      <c r="M27" s="33">
        <f t="shared" si="6"/>
        <v>0.67441860465116277</v>
      </c>
      <c r="N27" s="16">
        <v>130</v>
      </c>
      <c r="O27" s="34">
        <f t="shared" ref="O27:P27" si="35">D27/7</f>
        <v>4.1428571428571432</v>
      </c>
      <c r="P27" s="34">
        <f t="shared" si="35"/>
        <v>0</v>
      </c>
      <c r="Q27" s="29">
        <f t="shared" si="8"/>
        <v>31</v>
      </c>
      <c r="R27" s="29"/>
      <c r="S27" s="21">
        <v>1.177884615384615</v>
      </c>
      <c r="T27" s="28">
        <v>800</v>
      </c>
      <c r="U27" s="36" t="s">
        <v>33</v>
      </c>
      <c r="V27" s="37" t="s">
        <v>33</v>
      </c>
      <c r="W27" s="14">
        <v>6</v>
      </c>
      <c r="X27" s="38">
        <f t="shared" si="9"/>
        <v>0.20689655172413793</v>
      </c>
      <c r="Y27" s="39">
        <f t="shared" si="10"/>
        <v>5.4672727272727277</v>
      </c>
      <c r="Z27" s="14">
        <v>5</v>
      </c>
      <c r="AA27" s="28" t="s">
        <v>34</v>
      </c>
      <c r="AB27" s="40">
        <f t="shared" si="11"/>
        <v>-0.69</v>
      </c>
      <c r="AC27" s="41">
        <v>3.5555555555555556E-2</v>
      </c>
      <c r="AD27" s="39">
        <f t="shared" si="12"/>
        <v>-1.4229333333333332</v>
      </c>
      <c r="AE27" s="25">
        <v>-3.64</v>
      </c>
      <c r="AF27" s="25">
        <v>-1.94964</v>
      </c>
      <c r="AG27" s="25">
        <v>-13</v>
      </c>
    </row>
    <row r="28" spans="1:33" ht="15.75" customHeight="1" x14ac:dyDescent="0.2">
      <c r="A28" s="14" t="s">
        <v>70</v>
      </c>
      <c r="B28" s="14" t="s">
        <v>117</v>
      </c>
      <c r="C28" s="15">
        <f t="shared" si="4"/>
        <v>6.99</v>
      </c>
      <c r="D28" s="16">
        <v>31</v>
      </c>
      <c r="E28" s="16">
        <v>1</v>
      </c>
      <c r="F28" s="17">
        <v>216.69</v>
      </c>
      <c r="G28" s="17">
        <v>-50.34</v>
      </c>
      <c r="H28" s="31">
        <f t="shared" si="1"/>
        <v>0.2323134431676589</v>
      </c>
      <c r="I28" s="31">
        <f t="shared" si="2"/>
        <v>-0.18899536972941383</v>
      </c>
      <c r="J28" s="32">
        <f t="shared" si="5"/>
        <v>-40.95340666666668</v>
      </c>
      <c r="K28" s="32">
        <f t="shared" si="3"/>
        <v>-1.3210776344086026</v>
      </c>
      <c r="L28" s="16">
        <v>48</v>
      </c>
      <c r="M28" s="33">
        <f t="shared" si="6"/>
        <v>0.64583333333333337</v>
      </c>
      <c r="N28" s="16">
        <v>299</v>
      </c>
      <c r="O28" s="34">
        <f t="shared" ref="O28:P28" si="36">D28/7</f>
        <v>4.4285714285714288</v>
      </c>
      <c r="P28" s="34">
        <f t="shared" si="36"/>
        <v>0.14285714285714285</v>
      </c>
      <c r="Q28" s="29">
        <f t="shared" si="8"/>
        <v>65</v>
      </c>
      <c r="R28" s="29"/>
      <c r="S28" s="21">
        <v>1.082706766917293</v>
      </c>
      <c r="T28" s="28">
        <v>800</v>
      </c>
      <c r="U28" s="36" t="s">
        <v>33</v>
      </c>
      <c r="V28" s="37" t="s">
        <v>33</v>
      </c>
      <c r="W28" s="14">
        <v>6</v>
      </c>
      <c r="X28" s="38">
        <f t="shared" si="9"/>
        <v>0.19354838709677419</v>
      </c>
      <c r="Y28" s="39">
        <f t="shared" si="10"/>
        <v>3.8723076923076927</v>
      </c>
      <c r="Z28" s="14">
        <v>7</v>
      </c>
      <c r="AA28" s="28" t="s">
        <v>34</v>
      </c>
      <c r="AB28" s="40">
        <f t="shared" si="11"/>
        <v>-0.69</v>
      </c>
      <c r="AC28" s="41">
        <v>3.5555555555555556E-2</v>
      </c>
      <c r="AD28" s="39">
        <f t="shared" si="12"/>
        <v>-1.5210666666666666</v>
      </c>
      <c r="AE28" s="25">
        <v>-3.64</v>
      </c>
      <c r="AF28" s="25">
        <v>-1.94964</v>
      </c>
      <c r="AG28" s="25">
        <v>0</v>
      </c>
    </row>
    <row r="29" spans="1:33" ht="15.75" customHeight="1" x14ac:dyDescent="0.2">
      <c r="A29" s="14" t="s">
        <v>71</v>
      </c>
      <c r="B29" s="14" t="s">
        <v>315</v>
      </c>
      <c r="C29" s="15">
        <f t="shared" si="4"/>
        <v>6.9899999999999993</v>
      </c>
      <c r="D29" s="16">
        <v>30</v>
      </c>
      <c r="E29" s="16">
        <v>1</v>
      </c>
      <c r="F29" s="17">
        <v>209.7</v>
      </c>
      <c r="G29" s="17">
        <v>-12.66</v>
      </c>
      <c r="H29" s="31">
        <f t="shared" si="1"/>
        <v>6.0371959942775395E-2</v>
      </c>
      <c r="I29" s="31">
        <f t="shared" si="2"/>
        <v>-8.5216976633286212E-3</v>
      </c>
      <c r="J29" s="32">
        <f t="shared" si="5"/>
        <v>-1.7870000000000117</v>
      </c>
      <c r="K29" s="32">
        <f t="shared" si="3"/>
        <v>-5.9566666666667059E-2</v>
      </c>
      <c r="L29" s="16">
        <v>47</v>
      </c>
      <c r="M29" s="33">
        <f t="shared" si="6"/>
        <v>0.63829787234042556</v>
      </c>
      <c r="N29" s="16">
        <v>268</v>
      </c>
      <c r="O29" s="34">
        <f t="shared" ref="O29:P29" si="37">D29/7</f>
        <v>4.2857142857142856</v>
      </c>
      <c r="P29" s="34">
        <f t="shared" si="37"/>
        <v>0.14285714285714285</v>
      </c>
      <c r="Q29" s="29">
        <f t="shared" si="8"/>
        <v>60</v>
      </c>
      <c r="R29" s="29"/>
      <c r="S29" s="21">
        <v>1.284533648170012</v>
      </c>
      <c r="T29" s="28">
        <v>800</v>
      </c>
      <c r="U29" s="36" t="s">
        <v>33</v>
      </c>
      <c r="V29" s="37" t="s">
        <v>33</v>
      </c>
      <c r="W29" s="14">
        <v>2</v>
      </c>
      <c r="X29" s="38">
        <f t="shared" si="9"/>
        <v>6.6666666666666666E-2</v>
      </c>
      <c r="Y29" s="39">
        <f t="shared" si="10"/>
        <v>4.22</v>
      </c>
      <c r="Z29" s="14">
        <v>1</v>
      </c>
      <c r="AA29" s="28" t="s">
        <v>34</v>
      </c>
      <c r="AB29" s="40">
        <f t="shared" si="11"/>
        <v>-0.69</v>
      </c>
      <c r="AC29" s="41">
        <v>3.5555555555555556E-2</v>
      </c>
      <c r="AD29" s="39">
        <f t="shared" si="12"/>
        <v>-1.4719999999999998</v>
      </c>
      <c r="AE29" s="25">
        <v>-3.64</v>
      </c>
      <c r="AF29" s="25">
        <v>-1.89</v>
      </c>
      <c r="AG29" s="25">
        <v>0</v>
      </c>
    </row>
    <row r="30" spans="1:33" ht="15.75" customHeight="1" x14ac:dyDescent="0.2">
      <c r="A30" s="14" t="s">
        <v>72</v>
      </c>
      <c r="B30" s="14" t="s">
        <v>316</v>
      </c>
      <c r="C30" s="15">
        <f t="shared" si="4"/>
        <v>7.9254838709677422</v>
      </c>
      <c r="D30" s="16">
        <v>93</v>
      </c>
      <c r="E30" s="16">
        <v>1</v>
      </c>
      <c r="F30" s="17">
        <v>737.07</v>
      </c>
      <c r="G30" s="17">
        <v>0</v>
      </c>
      <c r="H30" s="31">
        <f t="shared" si="1"/>
        <v>0</v>
      </c>
      <c r="I30" s="31">
        <f t="shared" si="2"/>
        <v>0.14605980436050847</v>
      </c>
      <c r="J30" s="32">
        <f t="shared" si="5"/>
        <v>107.65629999999999</v>
      </c>
      <c r="K30" s="32">
        <f t="shared" si="3"/>
        <v>1.1575946236559138</v>
      </c>
      <c r="L30" s="16">
        <v>14</v>
      </c>
      <c r="M30" s="33">
        <f t="shared" si="6"/>
        <v>6.6428571428571432</v>
      </c>
      <c r="N30" s="16">
        <v>174</v>
      </c>
      <c r="O30" s="34">
        <f t="shared" ref="O30:P30" si="38">D30/7</f>
        <v>13.285714285714286</v>
      </c>
      <c r="P30" s="34">
        <f t="shared" si="38"/>
        <v>0.14285714285714285</v>
      </c>
      <c r="Q30" s="29">
        <f t="shared" si="8"/>
        <v>12</v>
      </c>
      <c r="R30" s="29"/>
      <c r="S30" s="21">
        <v>1.3969849246231161</v>
      </c>
      <c r="T30" s="28">
        <v>800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3.5555555555555556E-2</v>
      </c>
      <c r="AD30" s="39">
        <f t="shared" si="12"/>
        <v>-4.5631999999999993</v>
      </c>
      <c r="AE30" s="25">
        <v>-3.64</v>
      </c>
      <c r="AF30" s="25">
        <v>-1.89</v>
      </c>
      <c r="AG30" s="25">
        <v>0</v>
      </c>
    </row>
    <row r="31" spans="1:33" ht="15.75" customHeight="1" x14ac:dyDescent="0.2">
      <c r="A31" s="14" t="s">
        <v>73</v>
      </c>
      <c r="B31" s="50" t="s">
        <v>98</v>
      </c>
      <c r="C31" s="15">
        <f t="shared" si="4"/>
        <v>8.5106666666666637</v>
      </c>
      <c r="D31" s="16">
        <v>15</v>
      </c>
      <c r="E31" s="16">
        <v>9</v>
      </c>
      <c r="F31" s="17">
        <v>127.65999999999997</v>
      </c>
      <c r="G31" s="42">
        <v>0</v>
      </c>
      <c r="H31" s="31">
        <f t="shared" si="1"/>
        <v>0</v>
      </c>
      <c r="I31" s="31">
        <f t="shared" si="2"/>
        <v>0.19446185179382716</v>
      </c>
      <c r="J31" s="32">
        <f t="shared" si="5"/>
        <v>24.824999999999971</v>
      </c>
      <c r="K31" s="32">
        <f t="shared" si="3"/>
        <v>1.654999999999998</v>
      </c>
      <c r="L31" s="16">
        <v>24</v>
      </c>
      <c r="M31" s="33">
        <f t="shared" si="6"/>
        <v>0.625</v>
      </c>
      <c r="N31" s="16">
        <v>150</v>
      </c>
      <c r="O31" s="34">
        <f t="shared" ref="O31:P32" si="39">D31/7</f>
        <v>2.1428571428571428</v>
      </c>
      <c r="P31" s="34">
        <f t="shared" si="39"/>
        <v>1.2857142857142858</v>
      </c>
      <c r="Q31" s="29">
        <f t="shared" si="8"/>
        <v>43</v>
      </c>
      <c r="R31" s="29"/>
      <c r="S31" s="21">
        <v>1.6314067611777501</v>
      </c>
      <c r="T31" s="14" t="s">
        <v>33</v>
      </c>
      <c r="U31" s="22">
        <v>800</v>
      </c>
      <c r="V31" s="1" t="s">
        <v>1502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3.5555555555555556E-2</v>
      </c>
      <c r="AD31" s="39">
        <f t="shared" si="12"/>
        <v>-0.73599999999999988</v>
      </c>
      <c r="AE31" s="43">
        <v>-3.64</v>
      </c>
      <c r="AF31" s="43">
        <v>-1.8900000000000001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9.1271428571428572</v>
      </c>
      <c r="D32" s="52">
        <v>7</v>
      </c>
      <c r="E32" s="52">
        <v>2</v>
      </c>
      <c r="F32" s="53">
        <v>63.89</v>
      </c>
      <c r="G32" s="53">
        <v>0</v>
      </c>
      <c r="H32" s="31">
        <f t="shared" si="1"/>
        <v>0</v>
      </c>
      <c r="I32" s="31">
        <f t="shared" si="2"/>
        <v>0.23873897845254868</v>
      </c>
      <c r="J32" s="32">
        <f t="shared" si="5"/>
        <v>15.253033333333336</v>
      </c>
      <c r="K32" s="32">
        <f t="shared" si="3"/>
        <v>2.1790047619047623</v>
      </c>
      <c r="L32" s="52">
        <v>24</v>
      </c>
      <c r="M32" s="33">
        <f t="shared" si="6"/>
        <v>0.29166666666666669</v>
      </c>
      <c r="N32" s="52">
        <v>143</v>
      </c>
      <c r="O32" s="34">
        <f t="shared" si="39"/>
        <v>1</v>
      </c>
      <c r="P32" s="34">
        <f t="shared" si="39"/>
        <v>0.2857142857142857</v>
      </c>
      <c r="Q32" s="29">
        <f t="shared" si="8"/>
        <v>111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1.7997527812113721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3.5555555555555556E-2</v>
      </c>
      <c r="AD32" s="39">
        <f t="shared" si="12"/>
        <v>-0.34346666666666664</v>
      </c>
      <c r="AE32" s="58">
        <v>-3.64</v>
      </c>
      <c r="AF32" s="58">
        <v>-1.89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8.6640625" customWidth="1"/>
    <col min="22" max="22" width="91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Info!B1:BJ5000""),3,FALSE),"""")"),"6 Ft Double Ended Extension Cord, Black - 16/2 SPT-2 Split Electrical Cable with 6 Power Outlets")</f>
        <v>6 Ft Double Ended Extension Cord, Black - 16/2 SPT-2 Split Electrical Cable with 6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Info!B1:BJ5000""),2,FALSE),"""")"),"B08NLJCPHZ")</f>
        <v>B08NLJCPHZ</v>
      </c>
      <c r="B2" s="3" t="s">
        <v>317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69.5" customHeight="1" x14ac:dyDescent="0.2">
      <c r="A3" s="76" t="s">
        <v>30</v>
      </c>
      <c r="B3" s="77"/>
      <c r="C3" s="47">
        <f>((AE32+AF32)/0.85)*-1</f>
        <v>6.456342804161765</v>
      </c>
      <c r="D3" s="5">
        <f>SUM(D4:D99765)</f>
        <v>141</v>
      </c>
      <c r="E3" s="5"/>
      <c r="F3" s="6">
        <f t="shared" ref="F3:G3" si="0">SUM(F4:F99765)</f>
        <v>1048.81</v>
      </c>
      <c r="G3" s="6">
        <f t="shared" si="0"/>
        <v>-262.94</v>
      </c>
      <c r="H3" s="7">
        <f>G3/F3*-1</f>
        <v>0.25070317788731994</v>
      </c>
      <c r="I3" s="8">
        <f>J3/F3</f>
        <v>-0.14690984222630887</v>
      </c>
      <c r="J3" s="6">
        <f>SUM(J4:J99765)</f>
        <v>-154.08051162537501</v>
      </c>
      <c r="K3" s="6">
        <f>J3/D3</f>
        <v>-1.0927695859955675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35</v>
      </c>
      <c r="X3" s="7">
        <f>W3/D3</f>
        <v>0.24822695035460993</v>
      </c>
      <c r="Y3" s="6"/>
      <c r="Z3" s="5"/>
      <c r="AA3" s="5"/>
      <c r="AB3" s="5"/>
      <c r="AC3" s="5"/>
      <c r="AD3" s="6">
        <f>SUM(AD4:AD99765)</f>
        <v>-9.3925539515624994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Info!B2:BZ7000""),37,FALSE)),"""")*-1"),-1.8478913835375)</f>
        <v>-1.8478913835374999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"/>
      <c r="AB4" s="26"/>
      <c r="AC4" s="27"/>
      <c r="AD4" s="25"/>
      <c r="AE4" s="25"/>
      <c r="AF4" s="25"/>
      <c r="AG4" s="25"/>
    </row>
    <row r="5" spans="1:33" ht="15.75" hidden="1" customHeight="1" x14ac:dyDescent="0.2">
      <c r="A5" s="28"/>
      <c r="B5" s="28"/>
      <c r="C5" s="15"/>
      <c r="D5" s="29"/>
      <c r="E5" s="29"/>
      <c r="F5" s="30"/>
      <c r="G5" s="30"/>
      <c r="H5" s="31"/>
      <c r="I5" s="31"/>
      <c r="J5" s="32"/>
      <c r="K5" s="32"/>
      <c r="L5" s="29"/>
      <c r="M5" s="33"/>
      <c r="N5" s="29"/>
      <c r="O5" s="34"/>
      <c r="P5" s="34"/>
      <c r="Q5" s="29"/>
      <c r="R5" s="29"/>
      <c r="S5" s="35"/>
      <c r="T5" s="28"/>
      <c r="U5" s="36"/>
      <c r="V5" s="37"/>
      <c r="W5" s="28"/>
      <c r="X5" s="38"/>
      <c r="Y5" s="39"/>
      <c r="Z5" s="28"/>
      <c r="AA5" s="2"/>
      <c r="AB5" s="26"/>
      <c r="AC5" s="27"/>
      <c r="AD5" s="25"/>
      <c r="AE5" s="25"/>
      <c r="AF5" s="39"/>
      <c r="AG5" s="39"/>
    </row>
    <row r="6" spans="1:33" ht="15.75" hidden="1" customHeight="1" x14ac:dyDescent="0.2">
      <c r="A6" s="28"/>
      <c r="B6" s="28"/>
      <c r="C6" s="15"/>
      <c r="D6" s="29"/>
      <c r="E6" s="29"/>
      <c r="F6" s="30"/>
      <c r="G6" s="30"/>
      <c r="H6" s="31"/>
      <c r="I6" s="31"/>
      <c r="J6" s="32"/>
      <c r="K6" s="32"/>
      <c r="L6" s="29"/>
      <c r="M6" s="33"/>
      <c r="N6" s="29"/>
      <c r="O6" s="34"/>
      <c r="P6" s="34"/>
      <c r="Q6" s="29"/>
      <c r="R6" s="29"/>
      <c r="S6" s="35"/>
      <c r="T6" s="28"/>
      <c r="U6" s="36"/>
      <c r="V6" s="37"/>
      <c r="W6" s="28"/>
      <c r="X6" s="38"/>
      <c r="Y6" s="39"/>
      <c r="Z6" s="28"/>
      <c r="AA6" s="28"/>
      <c r="AB6" s="40"/>
      <c r="AC6" s="41"/>
      <c r="AD6" s="39"/>
      <c r="AE6" s="39"/>
      <c r="AF6" s="39"/>
      <c r="AG6" s="39"/>
    </row>
    <row r="7" spans="1:33" ht="15.75" hidden="1" customHeight="1" x14ac:dyDescent="0.2">
      <c r="A7" s="28"/>
      <c r="B7" s="28"/>
      <c r="C7" s="15"/>
      <c r="D7" s="29"/>
      <c r="E7" s="29"/>
      <c r="F7" s="30"/>
      <c r="G7" s="30"/>
      <c r="H7" s="31"/>
      <c r="I7" s="31"/>
      <c r="J7" s="32"/>
      <c r="K7" s="32"/>
      <c r="L7" s="29"/>
      <c r="M7" s="33"/>
      <c r="N7" s="29"/>
      <c r="O7" s="34"/>
      <c r="P7" s="34"/>
      <c r="Q7" s="29"/>
      <c r="R7" s="29"/>
      <c r="S7" s="35"/>
      <c r="T7" s="28"/>
      <c r="U7" s="36"/>
      <c r="V7" s="37"/>
      <c r="W7" s="28"/>
      <c r="X7" s="38"/>
      <c r="Y7" s="39"/>
      <c r="Z7" s="28"/>
      <c r="AA7" s="28"/>
      <c r="AB7" s="40"/>
      <c r="AC7" s="41"/>
      <c r="AD7" s="39"/>
      <c r="AE7" s="39"/>
      <c r="AF7" s="39"/>
      <c r="AG7" s="39"/>
    </row>
    <row r="8" spans="1:33" ht="15.75" hidden="1" customHeight="1" x14ac:dyDescent="0.2">
      <c r="A8" s="28"/>
      <c r="B8" s="28"/>
      <c r="C8" s="15"/>
      <c r="D8" s="29"/>
      <c r="E8" s="29"/>
      <c r="F8" s="30"/>
      <c r="G8" s="30"/>
      <c r="H8" s="31"/>
      <c r="I8" s="31"/>
      <c r="J8" s="32"/>
      <c r="K8" s="32"/>
      <c r="L8" s="29"/>
      <c r="M8" s="33"/>
      <c r="N8" s="29"/>
      <c r="O8" s="34"/>
      <c r="P8" s="34"/>
      <c r="Q8" s="29"/>
      <c r="R8" s="29"/>
      <c r="S8" s="35"/>
      <c r="T8" s="28"/>
      <c r="U8" s="36"/>
      <c r="V8" s="37"/>
      <c r="W8" s="28"/>
      <c r="X8" s="38"/>
      <c r="Y8" s="39"/>
      <c r="Z8" s="28"/>
      <c r="AA8" s="28"/>
      <c r="AB8" s="40"/>
      <c r="AC8" s="41"/>
      <c r="AD8" s="39"/>
      <c r="AE8" s="39"/>
      <c r="AF8" s="39"/>
      <c r="AG8" s="39"/>
    </row>
    <row r="9" spans="1:33" ht="15.75" hidden="1" customHeight="1" x14ac:dyDescent="0.2">
      <c r="A9" s="28"/>
      <c r="B9" s="28"/>
      <c r="C9" s="15"/>
      <c r="D9" s="29"/>
      <c r="E9" s="29"/>
      <c r="F9" s="30"/>
      <c r="G9" s="30"/>
      <c r="H9" s="31"/>
      <c r="I9" s="31"/>
      <c r="J9" s="32"/>
      <c r="K9" s="32"/>
      <c r="L9" s="29"/>
      <c r="M9" s="33"/>
      <c r="N9" s="29"/>
      <c r="O9" s="34"/>
      <c r="P9" s="34"/>
      <c r="Q9" s="29"/>
      <c r="R9" s="29"/>
      <c r="S9" s="35"/>
      <c r="T9" s="28"/>
      <c r="U9" s="36"/>
      <c r="V9" s="37"/>
      <c r="W9" s="28"/>
      <c r="X9" s="38"/>
      <c r="Y9" s="39"/>
      <c r="Z9" s="28"/>
      <c r="AA9" s="28"/>
      <c r="AB9" s="40"/>
      <c r="AC9" s="41"/>
      <c r="AD9" s="39"/>
      <c r="AE9" s="39"/>
      <c r="AF9" s="39"/>
      <c r="AG9" s="39"/>
    </row>
    <row r="10" spans="1:33" ht="15.75" hidden="1" customHeight="1" x14ac:dyDescent="0.2">
      <c r="A10" s="28"/>
      <c r="B10" s="28"/>
      <c r="C10" s="15"/>
      <c r="D10" s="29"/>
      <c r="E10" s="29"/>
      <c r="F10" s="30"/>
      <c r="G10" s="30"/>
      <c r="H10" s="31"/>
      <c r="I10" s="31"/>
      <c r="J10" s="32"/>
      <c r="K10" s="32"/>
      <c r="L10" s="29"/>
      <c r="M10" s="33"/>
      <c r="N10" s="29"/>
      <c r="O10" s="34"/>
      <c r="P10" s="34"/>
      <c r="Q10" s="29"/>
      <c r="R10" s="29"/>
      <c r="S10" s="35"/>
      <c r="T10" s="28"/>
      <c r="U10" s="36"/>
      <c r="V10" s="37"/>
      <c r="W10" s="28"/>
      <c r="X10" s="38"/>
      <c r="Y10" s="39"/>
      <c r="Z10" s="28"/>
      <c r="AA10" s="28"/>
      <c r="AB10" s="40"/>
      <c r="AC10" s="41"/>
      <c r="AD10" s="39"/>
      <c r="AE10" s="39"/>
      <c r="AF10" s="39"/>
      <c r="AG10" s="39"/>
    </row>
    <row r="11" spans="1:33" ht="15.75" hidden="1" customHeight="1" x14ac:dyDescent="0.2">
      <c r="A11" s="28"/>
      <c r="B11" s="28"/>
      <c r="C11" s="15"/>
      <c r="D11" s="29"/>
      <c r="E11" s="29"/>
      <c r="F11" s="30"/>
      <c r="G11" s="30"/>
      <c r="H11" s="31"/>
      <c r="I11" s="31"/>
      <c r="J11" s="32"/>
      <c r="K11" s="32"/>
      <c r="L11" s="29"/>
      <c r="M11" s="33"/>
      <c r="N11" s="29"/>
      <c r="O11" s="34"/>
      <c r="P11" s="34"/>
      <c r="Q11" s="29"/>
      <c r="R11" s="29"/>
      <c r="S11" s="35"/>
      <c r="T11" s="28"/>
      <c r="U11" s="36"/>
      <c r="V11" s="37"/>
      <c r="W11" s="28"/>
      <c r="X11" s="38"/>
      <c r="Y11" s="39"/>
      <c r="Z11" s="28"/>
      <c r="AA11" s="28"/>
      <c r="AB11" s="40"/>
      <c r="AC11" s="41"/>
      <c r="AD11" s="39"/>
      <c r="AE11" s="39"/>
      <c r="AF11" s="39"/>
      <c r="AG11" s="39"/>
    </row>
    <row r="12" spans="1:33" ht="15.75" hidden="1" customHeight="1" x14ac:dyDescent="0.2">
      <c r="A12" s="28"/>
      <c r="B12" s="28"/>
      <c r="C12" s="15"/>
      <c r="D12" s="29"/>
      <c r="E12" s="29"/>
      <c r="F12" s="30"/>
      <c r="G12" s="30"/>
      <c r="H12" s="31"/>
      <c r="I12" s="31"/>
      <c r="J12" s="32"/>
      <c r="K12" s="32"/>
      <c r="L12" s="29"/>
      <c r="M12" s="33"/>
      <c r="N12" s="29"/>
      <c r="O12" s="34"/>
      <c r="P12" s="34"/>
      <c r="Q12" s="29"/>
      <c r="R12" s="29"/>
      <c r="S12" s="35"/>
      <c r="T12" s="28"/>
      <c r="U12" s="36"/>
      <c r="V12" s="37"/>
      <c r="W12" s="28"/>
      <c r="X12" s="38"/>
      <c r="Y12" s="39"/>
      <c r="Z12" s="28"/>
      <c r="AA12" s="28"/>
      <c r="AB12" s="40"/>
      <c r="AC12" s="41"/>
      <c r="AD12" s="39"/>
      <c r="AE12" s="39"/>
      <c r="AF12" s="39"/>
      <c r="AG12" s="39"/>
    </row>
    <row r="13" spans="1:33" ht="15.75" hidden="1" customHeight="1" x14ac:dyDescent="0.2">
      <c r="A13" s="28"/>
      <c r="B13" s="28"/>
      <c r="C13" s="15"/>
      <c r="D13" s="29"/>
      <c r="E13" s="29"/>
      <c r="F13" s="32"/>
      <c r="G13" s="30"/>
      <c r="H13" s="31"/>
      <c r="I13" s="31"/>
      <c r="J13" s="32"/>
      <c r="K13" s="32"/>
      <c r="L13" s="29"/>
      <c r="M13" s="33"/>
      <c r="N13" s="29"/>
      <c r="O13" s="34"/>
      <c r="P13" s="34"/>
      <c r="Q13" s="29"/>
      <c r="R13" s="29"/>
      <c r="S13" s="35"/>
      <c r="T13" s="28"/>
      <c r="U13" s="36"/>
      <c r="V13" s="37"/>
      <c r="W13" s="28"/>
      <c r="X13" s="38"/>
      <c r="Y13" s="39"/>
      <c r="Z13" s="28"/>
      <c r="AA13" s="28"/>
      <c r="AB13" s="40"/>
      <c r="AC13" s="41"/>
      <c r="AD13" s="39"/>
      <c r="AE13" s="39"/>
      <c r="AF13" s="39"/>
      <c r="AG13" s="39"/>
    </row>
    <row r="14" spans="1:33" ht="15.75" hidden="1" customHeight="1" x14ac:dyDescent="0.2">
      <c r="A14" s="28"/>
      <c r="B14" s="28"/>
      <c r="C14" s="15"/>
      <c r="D14" s="29"/>
      <c r="E14" s="29"/>
      <c r="F14" s="32"/>
      <c r="G14" s="30"/>
      <c r="H14" s="31"/>
      <c r="I14" s="31"/>
      <c r="J14" s="32"/>
      <c r="K14" s="32"/>
      <c r="L14" s="29"/>
      <c r="M14" s="33"/>
      <c r="N14" s="29"/>
      <c r="O14" s="34"/>
      <c r="P14" s="34"/>
      <c r="Q14" s="29"/>
      <c r="R14" s="29"/>
      <c r="S14" s="35"/>
      <c r="T14" s="28"/>
      <c r="U14" s="36"/>
      <c r="V14" s="37"/>
      <c r="W14" s="28"/>
      <c r="X14" s="38"/>
      <c r="Y14" s="39"/>
      <c r="Z14" s="28"/>
      <c r="AA14" s="28"/>
      <c r="AB14" s="40"/>
      <c r="AC14" s="41"/>
      <c r="AD14" s="39"/>
      <c r="AE14" s="39"/>
      <c r="AF14" s="39"/>
      <c r="AG14" s="39"/>
    </row>
    <row r="15" spans="1:33" ht="15.75" hidden="1" customHeight="1" x14ac:dyDescent="0.2">
      <c r="A15" s="28"/>
      <c r="B15" s="28"/>
      <c r="C15" s="15"/>
      <c r="D15" s="29"/>
      <c r="E15" s="29"/>
      <c r="F15" s="32"/>
      <c r="G15" s="30"/>
      <c r="H15" s="31"/>
      <c r="I15" s="31"/>
      <c r="J15" s="32"/>
      <c r="K15" s="32"/>
      <c r="L15" s="29"/>
      <c r="M15" s="33"/>
      <c r="N15" s="29"/>
      <c r="O15" s="34"/>
      <c r="P15" s="34"/>
      <c r="Q15" s="29"/>
      <c r="R15" s="29"/>
      <c r="S15" s="35"/>
      <c r="T15" s="28"/>
      <c r="U15" s="36"/>
      <c r="V15" s="37"/>
      <c r="W15" s="28"/>
      <c r="X15" s="38"/>
      <c r="Y15" s="39"/>
      <c r="Z15" s="28"/>
      <c r="AA15" s="28"/>
      <c r="AB15" s="40"/>
      <c r="AC15" s="41"/>
      <c r="AD15" s="39"/>
      <c r="AE15" s="39"/>
      <c r="AF15" s="39"/>
      <c r="AG15" s="39"/>
    </row>
    <row r="16" spans="1:33" ht="15.75" hidden="1" customHeight="1" x14ac:dyDescent="0.2">
      <c r="A16" s="28"/>
      <c r="B16" s="28"/>
      <c r="C16" s="15"/>
      <c r="D16" s="29"/>
      <c r="E16" s="29"/>
      <c r="F16" s="32"/>
      <c r="G16" s="30"/>
      <c r="H16" s="31"/>
      <c r="I16" s="31"/>
      <c r="J16" s="32"/>
      <c r="K16" s="32"/>
      <c r="L16" s="29"/>
      <c r="M16" s="33"/>
      <c r="N16" s="29"/>
      <c r="O16" s="34"/>
      <c r="P16" s="34"/>
      <c r="Q16" s="29"/>
      <c r="R16" s="29"/>
      <c r="S16" s="35"/>
      <c r="T16" s="28"/>
      <c r="U16" s="36"/>
      <c r="V16" s="37"/>
      <c r="W16" s="28"/>
      <c r="X16" s="38"/>
      <c r="Y16" s="39"/>
      <c r="Z16" s="28"/>
      <c r="AA16" s="28"/>
      <c r="AB16" s="40"/>
      <c r="AC16" s="41"/>
      <c r="AD16" s="39"/>
      <c r="AE16" s="39"/>
      <c r="AF16" s="39"/>
      <c r="AG16" s="39"/>
    </row>
    <row r="17" spans="1:33" ht="15.75" hidden="1" customHeight="1" x14ac:dyDescent="0.2">
      <c r="A17" s="28"/>
      <c r="B17" s="28"/>
      <c r="C17" s="15"/>
      <c r="D17" s="29"/>
      <c r="E17" s="29"/>
      <c r="F17" s="32"/>
      <c r="G17" s="30"/>
      <c r="H17" s="31"/>
      <c r="I17" s="31"/>
      <c r="J17" s="32"/>
      <c r="K17" s="32"/>
      <c r="L17" s="29"/>
      <c r="M17" s="33"/>
      <c r="N17" s="29"/>
      <c r="O17" s="34"/>
      <c r="P17" s="34"/>
      <c r="Q17" s="29"/>
      <c r="R17" s="29"/>
      <c r="S17" s="35"/>
      <c r="T17" s="28"/>
      <c r="U17" s="36"/>
      <c r="V17" s="37"/>
      <c r="W17" s="28"/>
      <c r="X17" s="38"/>
      <c r="Y17" s="39"/>
      <c r="Z17" s="28"/>
      <c r="AA17" s="28"/>
      <c r="AB17" s="40"/>
      <c r="AC17" s="41"/>
      <c r="AD17" s="39"/>
      <c r="AE17" s="39"/>
      <c r="AF17" s="39"/>
      <c r="AG17" s="39"/>
    </row>
    <row r="18" spans="1:33" ht="15.75" hidden="1" customHeight="1" x14ac:dyDescent="0.2">
      <c r="A18" s="28"/>
      <c r="B18" s="28"/>
      <c r="C18" s="15"/>
      <c r="D18" s="29"/>
      <c r="E18" s="29"/>
      <c r="F18" s="32"/>
      <c r="G18" s="30"/>
      <c r="H18" s="31"/>
      <c r="I18" s="31"/>
      <c r="J18" s="32"/>
      <c r="K18" s="32"/>
      <c r="L18" s="29"/>
      <c r="M18" s="33"/>
      <c r="N18" s="29"/>
      <c r="O18" s="34"/>
      <c r="P18" s="34"/>
      <c r="Q18" s="29"/>
      <c r="R18" s="29"/>
      <c r="S18" s="35"/>
      <c r="T18" s="28"/>
      <c r="U18" s="36"/>
      <c r="V18" s="37"/>
      <c r="W18" s="28"/>
      <c r="X18" s="38"/>
      <c r="Y18" s="39"/>
      <c r="Z18" s="28"/>
      <c r="AA18" s="28"/>
      <c r="AB18" s="40"/>
      <c r="AC18" s="41"/>
      <c r="AD18" s="39"/>
      <c r="AE18" s="39"/>
      <c r="AF18" s="39"/>
      <c r="AG18" s="39"/>
    </row>
    <row r="19" spans="1:33" ht="15.75" hidden="1" customHeight="1" x14ac:dyDescent="0.2">
      <c r="A19" s="28"/>
      <c r="B19" s="28"/>
      <c r="C19" s="15"/>
      <c r="D19" s="29"/>
      <c r="E19" s="29"/>
      <c r="F19" s="32"/>
      <c r="G19" s="30"/>
      <c r="H19" s="31"/>
      <c r="I19" s="31"/>
      <c r="J19" s="32"/>
      <c r="K19" s="32"/>
      <c r="L19" s="29"/>
      <c r="M19" s="33"/>
      <c r="N19" s="29"/>
      <c r="O19" s="34"/>
      <c r="P19" s="34"/>
      <c r="Q19" s="29"/>
      <c r="R19" s="29"/>
      <c r="S19" s="35"/>
      <c r="T19" s="28"/>
      <c r="U19" s="36"/>
      <c r="V19" s="37"/>
      <c r="W19" s="28"/>
      <c r="X19" s="38"/>
      <c r="Y19" s="39"/>
      <c r="Z19" s="28"/>
      <c r="AA19" s="28"/>
      <c r="AB19" s="40"/>
      <c r="AC19" s="41"/>
      <c r="AD19" s="39"/>
      <c r="AE19" s="39"/>
      <c r="AF19" s="39"/>
      <c r="AG19" s="39"/>
    </row>
    <row r="20" spans="1:33" ht="15.75" hidden="1" customHeight="1" x14ac:dyDescent="0.2">
      <c r="A20" s="28"/>
      <c r="B20" s="28"/>
      <c r="C20" s="15"/>
      <c r="D20" s="29"/>
      <c r="E20" s="29"/>
      <c r="F20" s="32"/>
      <c r="G20" s="30"/>
      <c r="H20" s="31"/>
      <c r="I20" s="31"/>
      <c r="J20" s="32"/>
      <c r="K20" s="32"/>
      <c r="L20" s="29"/>
      <c r="M20" s="33"/>
      <c r="N20" s="29"/>
      <c r="O20" s="34"/>
      <c r="P20" s="34"/>
      <c r="Q20" s="29"/>
      <c r="R20" s="29"/>
      <c r="S20" s="35"/>
      <c r="T20" s="28"/>
      <c r="U20" s="36"/>
      <c r="V20" s="37"/>
      <c r="W20" s="28"/>
      <c r="X20" s="38"/>
      <c r="Y20" s="39"/>
      <c r="Z20" s="28"/>
      <c r="AA20" s="28"/>
      <c r="AB20" s="40"/>
      <c r="AC20" s="41"/>
      <c r="AD20" s="39"/>
      <c r="AE20" s="39"/>
      <c r="AF20" s="39"/>
      <c r="AG20" s="39"/>
    </row>
    <row r="21" spans="1:33" ht="15.75" customHeight="1" x14ac:dyDescent="0.2">
      <c r="A21" s="28" t="s">
        <v>63</v>
      </c>
      <c r="B21" s="28" t="s">
        <v>318</v>
      </c>
      <c r="C21" s="15">
        <f t="shared" ref="C21:C32" si="1">IFERROR(F21/D21," - ")</f>
        <v>10.99</v>
      </c>
      <c r="D21" s="29">
        <v>1</v>
      </c>
      <c r="E21" s="29">
        <v>0</v>
      </c>
      <c r="F21" s="32">
        <v>10.99</v>
      </c>
      <c r="G21" s="30">
        <v>-20.779999999999998</v>
      </c>
      <c r="H21" s="31">
        <f t="shared" ref="H21:H32" si="2">G21/F21*-1</f>
        <v>1.8908098271155593</v>
      </c>
      <c r="I21" s="31">
        <f t="shared" ref="I21:I32" si="3">J21/F21</f>
        <v>-1.5361660243687441</v>
      </c>
      <c r="J21" s="32">
        <f t="shared" ref="J21:J32" si="4">F21*0.85+G21+AF21*D21+D21*AE21+AG21+AD21</f>
        <v>-16.882464607812498</v>
      </c>
      <c r="K21" s="32">
        <f t="shared" ref="K21:K32" si="5">J21/D21</f>
        <v>-16.882464607812498</v>
      </c>
      <c r="L21" s="29">
        <v>0</v>
      </c>
      <c r="M21" s="33" t="str">
        <f t="shared" ref="M21:M32" si="6">IFERROR(D21/L21,"-")</f>
        <v>-</v>
      </c>
      <c r="N21" s="29">
        <v>219</v>
      </c>
      <c r="O21" s="34">
        <f t="shared" ref="O21:P21" si="7">D21/7</f>
        <v>0.14285714285714285</v>
      </c>
      <c r="P21" s="34">
        <f t="shared" si="7"/>
        <v>0</v>
      </c>
      <c r="Q21" s="29">
        <f t="shared" ref="Q21:Q32" si="8">ROUNDDOWN(N21/(O21+P21),0)</f>
        <v>1533</v>
      </c>
      <c r="R21" s="29"/>
      <c r="S21" s="35">
        <v>0</v>
      </c>
      <c r="T21" s="28" t="s">
        <v>33</v>
      </c>
      <c r="U21" s="36" t="s">
        <v>33</v>
      </c>
      <c r="V21" s="37" t="s">
        <v>33</v>
      </c>
      <c r="W21" s="28">
        <v>1</v>
      </c>
      <c r="X21" s="38">
        <f t="shared" ref="X21:X32" si="9">IFERROR(W21/D21,0)</f>
        <v>1</v>
      </c>
      <c r="Y21" s="39">
        <f t="shared" ref="Y21:Y32" si="10">IFERROR(G21/(W21+Z21)*-1,0)</f>
        <v>20.779999999999998</v>
      </c>
      <c r="Z21" s="28">
        <v>0</v>
      </c>
      <c r="AA21" s="28" t="s">
        <v>34</v>
      </c>
      <c r="AB21" s="40">
        <f t="shared" ref="AB21:AB32" si="11">IF(OR(AA21="UsLargeStandardSize",AA21="UsSmallStandardSize"),-0.69,-0.48)</f>
        <v>-0.69</v>
      </c>
      <c r="AC21" s="41">
        <v>4.8270911458333336E-2</v>
      </c>
      <c r="AD21" s="39">
        <f t="shared" ref="AD21:AD32" si="12">IFERROR(AB21*AC21*D21*2,0)</f>
        <v>-6.6613857812499996E-2</v>
      </c>
      <c r="AE21" s="39">
        <v>-3.48</v>
      </c>
      <c r="AF21" s="39">
        <v>-1.8973507500000002</v>
      </c>
      <c r="AG21" s="39">
        <v>0</v>
      </c>
    </row>
    <row r="22" spans="1:33" ht="15.75" customHeight="1" x14ac:dyDescent="0.2">
      <c r="A22" s="28" t="s">
        <v>64</v>
      </c>
      <c r="B22" s="28" t="s">
        <v>319</v>
      </c>
      <c r="C22" s="15">
        <f t="shared" si="1"/>
        <v>10.132857142857144</v>
      </c>
      <c r="D22" s="29">
        <v>7</v>
      </c>
      <c r="E22" s="29">
        <v>0</v>
      </c>
      <c r="F22" s="30">
        <v>70.930000000000007</v>
      </c>
      <c r="G22" s="30">
        <v>-19.38</v>
      </c>
      <c r="H22" s="31">
        <f t="shared" si="2"/>
        <v>0.27322712533483712</v>
      </c>
      <c r="I22" s="31">
        <f t="shared" si="3"/>
        <v>3.9514278095481442E-2</v>
      </c>
      <c r="J22" s="32">
        <f t="shared" si="4"/>
        <v>2.8027477453124989</v>
      </c>
      <c r="K22" s="32">
        <f t="shared" si="5"/>
        <v>0.40039253504464273</v>
      </c>
      <c r="L22" s="29">
        <v>8</v>
      </c>
      <c r="M22" s="33">
        <f t="shared" si="6"/>
        <v>0.875</v>
      </c>
      <c r="N22" s="29">
        <v>205</v>
      </c>
      <c r="O22" s="34">
        <f t="shared" ref="O22:P22" si="13">D22/7</f>
        <v>1</v>
      </c>
      <c r="P22" s="34">
        <f t="shared" si="13"/>
        <v>0</v>
      </c>
      <c r="Q22" s="29">
        <f t="shared" si="8"/>
        <v>205</v>
      </c>
      <c r="R22" s="29"/>
      <c r="S22" s="35">
        <v>0.11764705882352899</v>
      </c>
      <c r="T22" s="28">
        <v>500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19.38</v>
      </c>
      <c r="Z22" s="28">
        <v>1</v>
      </c>
      <c r="AA22" s="28" t="s">
        <v>34</v>
      </c>
      <c r="AB22" s="40">
        <f t="shared" si="11"/>
        <v>-0.69</v>
      </c>
      <c r="AC22" s="41">
        <v>4.8270911458333336E-2</v>
      </c>
      <c r="AD22" s="39">
        <f t="shared" si="12"/>
        <v>-0.46629700468749996</v>
      </c>
      <c r="AE22" s="39">
        <v>-3.48</v>
      </c>
      <c r="AF22" s="39">
        <v>-1.8973507500000002</v>
      </c>
      <c r="AG22" s="39">
        <v>0</v>
      </c>
    </row>
    <row r="23" spans="1:33" ht="15.75" customHeight="1" x14ac:dyDescent="0.2">
      <c r="A23" s="28" t="s">
        <v>65</v>
      </c>
      <c r="B23" s="28" t="s">
        <v>320</v>
      </c>
      <c r="C23" s="15">
        <f t="shared" si="1"/>
        <v>8.99</v>
      </c>
      <c r="D23" s="29">
        <v>5</v>
      </c>
      <c r="E23" s="29">
        <v>0</v>
      </c>
      <c r="F23" s="32">
        <v>44.95</v>
      </c>
      <c r="G23" s="30">
        <v>0</v>
      </c>
      <c r="H23" s="31">
        <f t="shared" si="2"/>
        <v>0</v>
      </c>
      <c r="I23" s="31">
        <f t="shared" si="3"/>
        <v>0.24444220157814242</v>
      </c>
      <c r="J23" s="32">
        <f t="shared" si="4"/>
        <v>10.987676960937502</v>
      </c>
      <c r="K23" s="32">
        <f t="shared" si="5"/>
        <v>2.1975353921875005</v>
      </c>
      <c r="L23" s="29">
        <v>7</v>
      </c>
      <c r="M23" s="33">
        <f t="shared" si="6"/>
        <v>0.7142857142857143</v>
      </c>
      <c r="N23" s="29">
        <v>187</v>
      </c>
      <c r="O23" s="34">
        <f t="shared" ref="O23:P23" si="14">D23/7</f>
        <v>0.7142857142857143</v>
      </c>
      <c r="P23" s="34">
        <f t="shared" si="14"/>
        <v>0</v>
      </c>
      <c r="Q23" s="29">
        <f t="shared" si="8"/>
        <v>261</v>
      </c>
      <c r="R23" s="29"/>
      <c r="S23" s="35">
        <v>0.16161616161616099</v>
      </c>
      <c r="T23" s="28">
        <v>500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4.8270911458333336E-2</v>
      </c>
      <c r="AD23" s="39">
        <f t="shared" si="12"/>
        <v>-0.3330692890625</v>
      </c>
      <c r="AE23" s="39">
        <v>-3.48</v>
      </c>
      <c r="AF23" s="39">
        <v>-1.8973507500000002</v>
      </c>
      <c r="AG23" s="39">
        <v>0</v>
      </c>
    </row>
    <row r="24" spans="1:33" ht="15.75" customHeight="1" x14ac:dyDescent="0.2">
      <c r="A24" s="28" t="s">
        <v>66</v>
      </c>
      <c r="B24" s="28" t="s">
        <v>321</v>
      </c>
      <c r="C24" s="15">
        <f t="shared" si="1"/>
        <v>9.4342857142857159</v>
      </c>
      <c r="D24" s="29">
        <v>7</v>
      </c>
      <c r="E24" s="29">
        <v>0</v>
      </c>
      <c r="F24" s="32">
        <v>66.040000000000006</v>
      </c>
      <c r="G24" s="32">
        <v>-7.410000000000001</v>
      </c>
      <c r="H24" s="31">
        <f t="shared" si="2"/>
        <v>0.11220472440944883</v>
      </c>
      <c r="I24" s="31">
        <f t="shared" si="3"/>
        <v>0.16075481140691242</v>
      </c>
      <c r="J24" s="32">
        <f t="shared" si="4"/>
        <v>10.616247745312497</v>
      </c>
      <c r="K24" s="32">
        <f t="shared" si="5"/>
        <v>1.5166068207589283</v>
      </c>
      <c r="L24" s="29">
        <v>10</v>
      </c>
      <c r="M24" s="33">
        <f t="shared" si="6"/>
        <v>0.7</v>
      </c>
      <c r="N24" s="29">
        <v>187</v>
      </c>
      <c r="O24" s="34">
        <f t="shared" ref="O24:P24" si="15">D24/7</f>
        <v>1</v>
      </c>
      <c r="P24" s="34">
        <f t="shared" si="15"/>
        <v>0</v>
      </c>
      <c r="Q24" s="29">
        <f t="shared" si="8"/>
        <v>187</v>
      </c>
      <c r="R24" s="29"/>
      <c r="S24" s="35">
        <v>0.38297872340425498</v>
      </c>
      <c r="T24" s="28">
        <v>500</v>
      </c>
      <c r="U24" s="36" t="s">
        <v>33</v>
      </c>
      <c r="V24" s="37" t="s">
        <v>33</v>
      </c>
      <c r="W24" s="28">
        <v>1</v>
      </c>
      <c r="X24" s="38">
        <f t="shared" si="9"/>
        <v>0.14285714285714285</v>
      </c>
      <c r="Y24" s="39">
        <f t="shared" si="10"/>
        <v>2.4700000000000002</v>
      </c>
      <c r="Z24" s="28">
        <v>2</v>
      </c>
      <c r="AA24" s="28" t="s">
        <v>34</v>
      </c>
      <c r="AB24" s="40">
        <f t="shared" si="11"/>
        <v>-0.69</v>
      </c>
      <c r="AC24" s="41">
        <v>4.8270911458333336E-2</v>
      </c>
      <c r="AD24" s="39">
        <f t="shared" si="12"/>
        <v>-0.46629700468749996</v>
      </c>
      <c r="AE24" s="39">
        <v>-3.48</v>
      </c>
      <c r="AF24" s="39">
        <v>-1.8973507500000002</v>
      </c>
      <c r="AG24" s="39">
        <v>0</v>
      </c>
    </row>
    <row r="25" spans="1:33" ht="15.75" customHeight="1" x14ac:dyDescent="0.2">
      <c r="A25" s="28" t="s">
        <v>67</v>
      </c>
      <c r="B25" s="14" t="s">
        <v>314</v>
      </c>
      <c r="C25" s="15">
        <f t="shared" si="1"/>
        <v>7.1668421052631572</v>
      </c>
      <c r="D25" s="29">
        <v>19</v>
      </c>
      <c r="E25" s="29">
        <v>0</v>
      </c>
      <c r="F25" s="32">
        <v>136.16999999999999</v>
      </c>
      <c r="G25" s="32">
        <v>-47.08</v>
      </c>
      <c r="H25" s="31">
        <f t="shared" si="2"/>
        <v>0.3457442902254535</v>
      </c>
      <c r="I25" s="31">
        <f t="shared" si="3"/>
        <v>-0.25571831753277169</v>
      </c>
      <c r="J25" s="32">
        <f t="shared" si="4"/>
        <v>-34.821163298437519</v>
      </c>
      <c r="K25" s="32">
        <f t="shared" si="5"/>
        <v>-1.8326928051809219</v>
      </c>
      <c r="L25" s="29">
        <v>30</v>
      </c>
      <c r="M25" s="33">
        <f t="shared" si="6"/>
        <v>0.6333333333333333</v>
      </c>
      <c r="N25" s="29">
        <v>167</v>
      </c>
      <c r="O25" s="34">
        <f t="shared" ref="O25:P25" si="16">D25/7</f>
        <v>2.7142857142857144</v>
      </c>
      <c r="P25" s="34">
        <f t="shared" si="16"/>
        <v>0</v>
      </c>
      <c r="Q25" s="29">
        <f t="shared" si="8"/>
        <v>61</v>
      </c>
      <c r="R25" s="29"/>
      <c r="S25" s="35">
        <v>0.2857142857142857</v>
      </c>
      <c r="T25" s="28">
        <v>500</v>
      </c>
      <c r="U25" s="36" t="s">
        <v>33</v>
      </c>
      <c r="V25" s="37" t="s">
        <v>33</v>
      </c>
      <c r="W25" s="14">
        <v>5</v>
      </c>
      <c r="X25" s="38">
        <f t="shared" si="9"/>
        <v>0.26315789473684209</v>
      </c>
      <c r="Y25" s="39">
        <f t="shared" si="10"/>
        <v>4.7080000000000002</v>
      </c>
      <c r="Z25" s="14">
        <v>5</v>
      </c>
      <c r="AA25" s="28" t="s">
        <v>34</v>
      </c>
      <c r="AB25" s="40">
        <f t="shared" si="11"/>
        <v>-0.69</v>
      </c>
      <c r="AC25" s="41">
        <v>4.8270911458333336E-2</v>
      </c>
      <c r="AD25" s="39">
        <f t="shared" si="12"/>
        <v>-1.2656632984375</v>
      </c>
      <c r="AE25" s="39">
        <v>-3.48</v>
      </c>
      <c r="AF25" s="39">
        <v>-1.9</v>
      </c>
      <c r="AG25" s="39">
        <v>0</v>
      </c>
    </row>
    <row r="26" spans="1:33" ht="15.75" customHeight="1" x14ac:dyDescent="0.2">
      <c r="A26" s="14" t="s">
        <v>68</v>
      </c>
      <c r="B26" s="14" t="s">
        <v>98</v>
      </c>
      <c r="C26" s="15">
        <f t="shared" si="1"/>
        <v>6.99</v>
      </c>
      <c r="D26" s="16">
        <v>19</v>
      </c>
      <c r="E26" s="16">
        <v>1</v>
      </c>
      <c r="F26" s="17">
        <v>132.81</v>
      </c>
      <c r="G26" s="17">
        <v>-44.6</v>
      </c>
      <c r="H26" s="31">
        <f t="shared" si="2"/>
        <v>0.33581808598750096</v>
      </c>
      <c r="I26" s="31">
        <f t="shared" si="3"/>
        <v>-0.28836409568886001</v>
      </c>
      <c r="J26" s="32">
        <f t="shared" si="4"/>
        <v>-38.297635548437498</v>
      </c>
      <c r="K26" s="32">
        <f t="shared" si="5"/>
        <v>-2.0156650288651314</v>
      </c>
      <c r="L26" s="16">
        <v>17</v>
      </c>
      <c r="M26" s="33">
        <f t="shared" si="6"/>
        <v>1.1176470588235294</v>
      </c>
      <c r="N26" s="16">
        <v>147</v>
      </c>
      <c r="O26" s="34">
        <f t="shared" ref="O26:P26" si="17">D26/7</f>
        <v>2.7142857142857144</v>
      </c>
      <c r="P26" s="34">
        <f t="shared" si="17"/>
        <v>0.14285714285714285</v>
      </c>
      <c r="Q26" s="29">
        <f t="shared" si="8"/>
        <v>51</v>
      </c>
      <c r="R26" s="29"/>
      <c r="S26" s="21">
        <v>0.58241758241758246</v>
      </c>
      <c r="T26" s="28">
        <v>500</v>
      </c>
      <c r="U26" s="36" t="s">
        <v>33</v>
      </c>
      <c r="V26" s="37" t="s">
        <v>33</v>
      </c>
      <c r="W26" s="14">
        <v>5</v>
      </c>
      <c r="X26" s="38">
        <f t="shared" si="9"/>
        <v>0.26315789473684209</v>
      </c>
      <c r="Y26" s="39">
        <f t="shared" si="10"/>
        <v>7.4333333333333336</v>
      </c>
      <c r="Z26" s="14">
        <v>1</v>
      </c>
      <c r="AA26" s="28" t="s">
        <v>34</v>
      </c>
      <c r="AB26" s="40">
        <f t="shared" si="11"/>
        <v>-0.69</v>
      </c>
      <c r="AC26" s="41">
        <v>4.8270911458333336E-2</v>
      </c>
      <c r="AD26" s="39">
        <f t="shared" si="12"/>
        <v>-1.2656632984375</v>
      </c>
      <c r="AE26" s="25">
        <v>-3.64</v>
      </c>
      <c r="AF26" s="25">
        <v>-1.90318275</v>
      </c>
      <c r="AG26" s="25">
        <v>0</v>
      </c>
    </row>
    <row r="27" spans="1:33" ht="15.75" customHeight="1" x14ac:dyDescent="0.2">
      <c r="A27" s="14" t="s">
        <v>69</v>
      </c>
      <c r="B27" s="14" t="s">
        <v>322</v>
      </c>
      <c r="C27" s="15">
        <f t="shared" si="1"/>
        <v>6.99</v>
      </c>
      <c r="D27" s="16">
        <v>22</v>
      </c>
      <c r="E27" s="16">
        <v>2</v>
      </c>
      <c r="F27" s="17">
        <v>153.78</v>
      </c>
      <c r="G27" s="17">
        <v>-50.100000000000009</v>
      </c>
      <c r="H27" s="31">
        <f t="shared" si="2"/>
        <v>0.32579008973858764</v>
      </c>
      <c r="I27" s="31">
        <f t="shared" si="3"/>
        <v>-0.27833609943994675</v>
      </c>
      <c r="J27" s="32">
        <f t="shared" si="4"/>
        <v>-42.802525371875014</v>
      </c>
      <c r="K27" s="32">
        <f t="shared" si="5"/>
        <v>-1.9455693350852279</v>
      </c>
      <c r="L27" s="16">
        <v>26</v>
      </c>
      <c r="M27" s="33">
        <f t="shared" si="6"/>
        <v>0.84615384615384615</v>
      </c>
      <c r="N27" s="16">
        <v>123</v>
      </c>
      <c r="O27" s="34">
        <f t="shared" ref="O27:P27" si="18">D27/7</f>
        <v>3.1428571428571428</v>
      </c>
      <c r="P27" s="34">
        <f t="shared" si="18"/>
        <v>0.2857142857142857</v>
      </c>
      <c r="Q27" s="29">
        <f t="shared" si="8"/>
        <v>35</v>
      </c>
      <c r="R27" s="29"/>
      <c r="S27" s="21">
        <v>0.94769230769230772</v>
      </c>
      <c r="T27" s="28">
        <v>500</v>
      </c>
      <c r="U27" s="36" t="s">
        <v>33</v>
      </c>
      <c r="V27" s="37" t="s">
        <v>33</v>
      </c>
      <c r="W27" s="14">
        <v>11</v>
      </c>
      <c r="X27" s="38">
        <f t="shared" si="9"/>
        <v>0.5</v>
      </c>
      <c r="Y27" s="39">
        <f t="shared" si="10"/>
        <v>3.1312500000000005</v>
      </c>
      <c r="Z27" s="14">
        <v>5</v>
      </c>
      <c r="AA27" s="28" t="s">
        <v>34</v>
      </c>
      <c r="AB27" s="40">
        <f t="shared" si="11"/>
        <v>-0.69</v>
      </c>
      <c r="AC27" s="41">
        <v>4.8270911458333336E-2</v>
      </c>
      <c r="AD27" s="39">
        <f t="shared" si="12"/>
        <v>-1.4655048718749999</v>
      </c>
      <c r="AE27" s="25">
        <v>-3.64</v>
      </c>
      <c r="AF27" s="25">
        <v>-1.90318275</v>
      </c>
      <c r="AG27" s="25">
        <v>0</v>
      </c>
    </row>
    <row r="28" spans="1:33" ht="15.75" customHeight="1" x14ac:dyDescent="0.2">
      <c r="A28" s="14" t="s">
        <v>70</v>
      </c>
      <c r="B28" s="14" t="s">
        <v>117</v>
      </c>
      <c r="C28" s="15">
        <f t="shared" si="1"/>
        <v>7.1219230769230766</v>
      </c>
      <c r="D28" s="16">
        <v>26</v>
      </c>
      <c r="E28" s="16">
        <v>2</v>
      </c>
      <c r="F28" s="17">
        <v>185.17</v>
      </c>
      <c r="G28" s="17">
        <v>-39.029999999999987</v>
      </c>
      <c r="H28" s="31">
        <f t="shared" si="2"/>
        <v>0.21077928390127984</v>
      </c>
      <c r="I28" s="31">
        <f t="shared" si="3"/>
        <v>-0.14845931740090182</v>
      </c>
      <c r="J28" s="32">
        <f t="shared" si="4"/>
        <v>-27.490211803124986</v>
      </c>
      <c r="K28" s="32">
        <f t="shared" si="5"/>
        <v>-1.0573158385817303</v>
      </c>
      <c r="L28" s="16">
        <v>23</v>
      </c>
      <c r="M28" s="33">
        <f t="shared" si="6"/>
        <v>1.1304347826086956</v>
      </c>
      <c r="N28" s="16">
        <v>97</v>
      </c>
      <c r="O28" s="34">
        <f t="shared" ref="O28:P28" si="19">D28/7</f>
        <v>3.7142857142857144</v>
      </c>
      <c r="P28" s="34">
        <f t="shared" si="19"/>
        <v>0.2857142857142857</v>
      </c>
      <c r="Q28" s="29">
        <f t="shared" si="8"/>
        <v>24</v>
      </c>
      <c r="R28" s="29"/>
      <c r="S28" s="21">
        <v>1.288590604026846</v>
      </c>
      <c r="T28" s="28">
        <v>500</v>
      </c>
      <c r="U28" s="36" t="s">
        <v>33</v>
      </c>
      <c r="V28" s="37" t="s">
        <v>33</v>
      </c>
      <c r="W28" s="14">
        <v>8</v>
      </c>
      <c r="X28" s="38">
        <f t="shared" si="9"/>
        <v>0.30769230769230771</v>
      </c>
      <c r="Y28" s="39">
        <f t="shared" si="10"/>
        <v>2.0542105263157886</v>
      </c>
      <c r="Z28" s="14">
        <v>11</v>
      </c>
      <c r="AA28" s="28" t="s">
        <v>34</v>
      </c>
      <c r="AB28" s="40">
        <f t="shared" si="11"/>
        <v>-0.69</v>
      </c>
      <c r="AC28" s="41">
        <v>4.8270911458333336E-2</v>
      </c>
      <c r="AD28" s="39">
        <f t="shared" si="12"/>
        <v>-1.7319603031249999</v>
      </c>
      <c r="AE28" s="25">
        <v>-3.64</v>
      </c>
      <c r="AF28" s="25">
        <v>-1.90318275</v>
      </c>
      <c r="AG28" s="25">
        <v>0</v>
      </c>
    </row>
    <row r="29" spans="1:33" ht="15.75" customHeight="1" x14ac:dyDescent="0.2">
      <c r="A29" s="14" t="s">
        <v>71</v>
      </c>
      <c r="B29" s="14" t="s">
        <v>98</v>
      </c>
      <c r="C29" s="15">
        <f t="shared" si="1"/>
        <v>7.4544444444444444</v>
      </c>
      <c r="D29" s="16">
        <v>9</v>
      </c>
      <c r="E29" s="16">
        <v>0</v>
      </c>
      <c r="F29" s="17">
        <v>67.09</v>
      </c>
      <c r="G29" s="17">
        <v>-8.56</v>
      </c>
      <c r="H29" s="31">
        <f t="shared" si="2"/>
        <v>0.12758980473990161</v>
      </c>
      <c r="I29" s="31">
        <f t="shared" si="3"/>
        <v>-2.2716458073483384E-2</v>
      </c>
      <c r="J29" s="32">
        <f t="shared" si="4"/>
        <v>-1.5240471721500004</v>
      </c>
      <c r="K29" s="32">
        <f t="shared" si="5"/>
        <v>-0.16933857468333338</v>
      </c>
      <c r="L29" s="16">
        <v>15</v>
      </c>
      <c r="M29" s="33">
        <f t="shared" si="6"/>
        <v>0.6</v>
      </c>
      <c r="N29" s="16">
        <v>86</v>
      </c>
      <c r="O29" s="34">
        <f t="shared" ref="O29:P29" si="20">D29/7</f>
        <v>1.2857142857142858</v>
      </c>
      <c r="P29" s="34">
        <f t="shared" si="20"/>
        <v>0</v>
      </c>
      <c r="Q29" s="29">
        <f t="shared" si="8"/>
        <v>66</v>
      </c>
      <c r="R29" s="29"/>
      <c r="S29" s="21">
        <v>0.98734177215189878</v>
      </c>
      <c r="T29" s="28">
        <v>500</v>
      </c>
      <c r="U29" s="36" t="s">
        <v>33</v>
      </c>
      <c r="V29" s="37" t="s">
        <v>33</v>
      </c>
      <c r="W29" s="14">
        <v>2</v>
      </c>
      <c r="X29" s="38">
        <f t="shared" si="9"/>
        <v>0.22222222222222221</v>
      </c>
      <c r="Y29" s="39">
        <f t="shared" si="10"/>
        <v>4.28</v>
      </c>
      <c r="Z29" s="14">
        <v>0</v>
      </c>
      <c r="AA29" s="28" t="s">
        <v>34</v>
      </c>
      <c r="AB29" s="40">
        <f t="shared" si="11"/>
        <v>-0.69</v>
      </c>
      <c r="AC29" s="41">
        <v>4.8270911458333336E-2</v>
      </c>
      <c r="AD29" s="39">
        <f t="shared" si="12"/>
        <v>-0.59952472031249993</v>
      </c>
      <c r="AE29" s="25">
        <v>-3.64</v>
      </c>
      <c r="AF29" s="25">
        <v>-1.8478913835374999</v>
      </c>
      <c r="AG29" s="25">
        <v>0</v>
      </c>
    </row>
    <row r="30" spans="1:33" ht="15.75" customHeight="1" x14ac:dyDescent="0.2">
      <c r="A30" s="14" t="s">
        <v>72</v>
      </c>
      <c r="B30" s="14" t="s">
        <v>98</v>
      </c>
      <c r="C30" s="15">
        <f t="shared" si="1"/>
        <v>6.9575000000000005</v>
      </c>
      <c r="D30" s="16">
        <v>8</v>
      </c>
      <c r="E30" s="16">
        <v>1</v>
      </c>
      <c r="F30" s="17">
        <v>55.660000000000004</v>
      </c>
      <c r="G30" s="17">
        <v>0</v>
      </c>
      <c r="H30" s="31">
        <f t="shared" si="2"/>
        <v>0</v>
      </c>
      <c r="I30" s="31">
        <f t="shared" si="3"/>
        <v>5.1652139223859098E-2</v>
      </c>
      <c r="J30" s="32">
        <f t="shared" si="4"/>
        <v>2.8749580691999976</v>
      </c>
      <c r="K30" s="32">
        <f t="shared" si="5"/>
        <v>0.3593697586499997</v>
      </c>
      <c r="L30" s="16">
        <v>12</v>
      </c>
      <c r="M30" s="33">
        <f t="shared" si="6"/>
        <v>0.66666666666666663</v>
      </c>
      <c r="N30" s="16">
        <v>79</v>
      </c>
      <c r="O30" s="34">
        <f t="shared" ref="O30:P30" si="21">D30/7</f>
        <v>1.1428571428571428</v>
      </c>
      <c r="P30" s="34">
        <f t="shared" si="21"/>
        <v>0.14285714285714285</v>
      </c>
      <c r="Q30" s="29">
        <f t="shared" si="8"/>
        <v>61</v>
      </c>
      <c r="R30" s="29"/>
      <c r="S30" s="21">
        <v>1.0772626931567331</v>
      </c>
      <c r="T30" s="28">
        <v>500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4.8270911458333336E-2</v>
      </c>
      <c r="AD30" s="39">
        <f t="shared" si="12"/>
        <v>-0.53291086249999997</v>
      </c>
      <c r="AE30" s="25">
        <v>-3.64</v>
      </c>
      <c r="AF30" s="25">
        <v>-1.8478913835374999</v>
      </c>
      <c r="AG30" s="25">
        <v>0</v>
      </c>
    </row>
    <row r="31" spans="1:33" ht="15.75" customHeight="1" x14ac:dyDescent="0.2">
      <c r="A31" s="14" t="s">
        <v>73</v>
      </c>
      <c r="B31" s="50" t="s">
        <v>113</v>
      </c>
      <c r="C31" s="15">
        <f t="shared" si="1"/>
        <v>6.95</v>
      </c>
      <c r="D31" s="16">
        <v>4</v>
      </c>
      <c r="E31" s="16">
        <v>1</v>
      </c>
      <c r="F31" s="17">
        <v>27.8</v>
      </c>
      <c r="G31" s="42">
        <v>0</v>
      </c>
      <c r="H31" s="31">
        <f t="shared" si="2"/>
        <v>0</v>
      </c>
      <c r="I31" s="31">
        <f t="shared" si="3"/>
        <v>5.0790612755395606E-2</v>
      </c>
      <c r="J31" s="32">
        <f t="shared" si="4"/>
        <v>1.4119790345999979</v>
      </c>
      <c r="K31" s="32">
        <f t="shared" si="5"/>
        <v>0.35299475864999946</v>
      </c>
      <c r="L31" s="16">
        <v>6</v>
      </c>
      <c r="M31" s="33">
        <f t="shared" si="6"/>
        <v>0.66666666666666663</v>
      </c>
      <c r="N31" s="16">
        <v>71</v>
      </c>
      <c r="O31" s="34">
        <f t="shared" ref="O31:P32" si="22">D31/7</f>
        <v>0.5714285714285714</v>
      </c>
      <c r="P31" s="34">
        <f t="shared" si="22"/>
        <v>0.14285714285714285</v>
      </c>
      <c r="Q31" s="29">
        <f t="shared" si="8"/>
        <v>99</v>
      </c>
      <c r="R31" s="29"/>
      <c r="S31" s="21">
        <v>1.23222748815165</v>
      </c>
      <c r="T31" s="14">
        <v>500</v>
      </c>
      <c r="U31" s="22" t="s">
        <v>33</v>
      </c>
      <c r="V31" s="1" t="s">
        <v>1484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4.8270911458333336E-2</v>
      </c>
      <c r="AD31" s="39">
        <f t="shared" si="12"/>
        <v>-0.26645543124999999</v>
      </c>
      <c r="AE31" s="43">
        <v>-3.64</v>
      </c>
      <c r="AF31" s="43">
        <v>-1.8478913835375002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1"/>
        <v>6.9585714285714291</v>
      </c>
      <c r="D32" s="52">
        <v>14</v>
      </c>
      <c r="E32" s="52">
        <v>0</v>
      </c>
      <c r="F32" s="53">
        <v>97.42</v>
      </c>
      <c r="G32" s="53">
        <v>-26</v>
      </c>
      <c r="H32" s="31">
        <f t="shared" si="2"/>
        <v>0.26688564976390883</v>
      </c>
      <c r="I32" s="31">
        <f t="shared" si="3"/>
        <v>-0.21511058693184149</v>
      </c>
      <c r="J32" s="32">
        <f t="shared" si="4"/>
        <v>-20.956073378899998</v>
      </c>
      <c r="K32" s="32">
        <f t="shared" si="5"/>
        <v>-1.4968623842071427</v>
      </c>
      <c r="L32" s="52">
        <v>27</v>
      </c>
      <c r="M32" s="33">
        <f t="shared" si="6"/>
        <v>0.51851851851851849</v>
      </c>
      <c r="N32" s="52">
        <v>58</v>
      </c>
      <c r="O32" s="34">
        <f t="shared" si="22"/>
        <v>2</v>
      </c>
      <c r="P32" s="34">
        <f t="shared" si="22"/>
        <v>0</v>
      </c>
      <c r="Q32" s="29">
        <f t="shared" si="8"/>
        <v>29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1.5309973045822101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2</v>
      </c>
      <c r="X32" s="38">
        <f t="shared" si="9"/>
        <v>0.14285714285714285</v>
      </c>
      <c r="Y32" s="39">
        <f t="shared" si="10"/>
        <v>5.2</v>
      </c>
      <c r="Z32" s="51">
        <v>3</v>
      </c>
      <c r="AA32" s="51" t="s">
        <v>34</v>
      </c>
      <c r="AB32" s="40">
        <f t="shared" si="11"/>
        <v>-0.69</v>
      </c>
      <c r="AC32" s="57">
        <v>4.8270911458333336E-2</v>
      </c>
      <c r="AD32" s="39">
        <f t="shared" si="12"/>
        <v>-0.93259400937499992</v>
      </c>
      <c r="AE32" s="58">
        <v>-3.64</v>
      </c>
      <c r="AF32" s="58">
        <v>-1.8478913835374999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1:33" ht="15.75" customHeight="1" x14ac:dyDescent="0.2">
      <c r="A193" s="14"/>
      <c r="B193" s="14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21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</row>
    <row r="222" spans="1:33" ht="15.75" customHeight="1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21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</row>
    <row r="223" spans="1:33" ht="15.75" customHeight="1" x14ac:dyDescent="0.2">
      <c r="S223" s="21"/>
    </row>
    <row r="224" spans="1:33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8.6640625" customWidth="1"/>
    <col min="22" max="22" width="91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Info!B1:BJ5000""),3,FALSE),"""")"),"10 Ft Double Ended Extension Cord, Black - 16/2 SPT-2 Split Electrical Cable with 6 Power Outlets")</f>
        <v>10 Ft Double Ended Extension Cord, Black - 16/2 SPT-2 Split Electrical Cable with 6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Info!B1:BJ5000""),2,FALSE),"""")"),"B08NM11CLB")</f>
        <v>B08NM11CLB</v>
      </c>
      <c r="B2" s="3" t="s">
        <v>323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69.5" customHeight="1" x14ac:dyDescent="0.2">
      <c r="A3" s="76" t="s">
        <v>30</v>
      </c>
      <c r="B3" s="77"/>
      <c r="C3" s="47">
        <f>((AE32+AF32)/0.85)*-1</f>
        <v>8.0064079647720465</v>
      </c>
      <c r="D3" s="5">
        <f>SUM(D4:D99765)</f>
        <v>160</v>
      </c>
      <c r="E3" s="5"/>
      <c r="F3" s="6">
        <f t="shared" ref="F3:G3" si="0">SUM(F4:F99765)</f>
        <v>1514.1599999999999</v>
      </c>
      <c r="G3" s="6">
        <f t="shared" si="0"/>
        <v>-206.76000000000005</v>
      </c>
      <c r="H3" s="7">
        <f>G3/F3*-1</f>
        <v>0.1365509589475353</v>
      </c>
      <c r="I3" s="8">
        <f>J3/F3</f>
        <v>-4.2218761666396841E-2</v>
      </c>
      <c r="J3" s="6">
        <f>SUM(J4:J99765)</f>
        <v>-63.925960164791434</v>
      </c>
      <c r="K3" s="6">
        <f>J3/D3</f>
        <v>-0.39953725102994647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25</v>
      </c>
      <c r="X3" s="7">
        <f>W3/D3</f>
        <v>0.15625</v>
      </c>
      <c r="Y3" s="6"/>
      <c r="Z3" s="5"/>
      <c r="AA3" s="5"/>
      <c r="AB3" s="5"/>
      <c r="AC3" s="5"/>
      <c r="AD3" s="6">
        <f>SUM(AD4:AD99765)</f>
        <v>-11.195251161979167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Info!B2:BZ7000""),37,FALSE)),"""")*-1"),-2.55544677005624)</f>
        <v>-2.55544677005624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"/>
      <c r="AB4" s="26"/>
      <c r="AC4" s="27"/>
      <c r="AD4" s="25"/>
      <c r="AE4" s="25"/>
      <c r="AF4" s="25"/>
      <c r="AG4" s="25"/>
    </row>
    <row r="5" spans="1:33" ht="15.75" hidden="1" customHeight="1" x14ac:dyDescent="0.2">
      <c r="A5" s="28"/>
      <c r="B5" s="28"/>
      <c r="C5" s="15"/>
      <c r="D5" s="29"/>
      <c r="E5" s="29"/>
      <c r="F5" s="30"/>
      <c r="G5" s="30"/>
      <c r="H5" s="31"/>
      <c r="I5" s="31"/>
      <c r="J5" s="32"/>
      <c r="K5" s="32"/>
      <c r="L5" s="29"/>
      <c r="M5" s="33"/>
      <c r="N5" s="29"/>
      <c r="O5" s="34"/>
      <c r="P5" s="34"/>
      <c r="Q5" s="29"/>
      <c r="R5" s="29"/>
      <c r="S5" s="35"/>
      <c r="T5" s="28"/>
      <c r="U5" s="36"/>
      <c r="V5" s="37"/>
      <c r="W5" s="28"/>
      <c r="X5" s="38"/>
      <c r="Y5" s="39"/>
      <c r="Z5" s="28"/>
      <c r="AA5" s="2"/>
      <c r="AB5" s="26"/>
      <c r="AC5" s="27"/>
      <c r="AD5" s="25"/>
      <c r="AE5" s="25"/>
      <c r="AF5" s="39"/>
      <c r="AG5" s="39"/>
    </row>
    <row r="6" spans="1:33" ht="15.75" hidden="1" customHeight="1" x14ac:dyDescent="0.2">
      <c r="A6" s="28"/>
      <c r="B6" s="28"/>
      <c r="C6" s="15"/>
      <c r="D6" s="29"/>
      <c r="E6" s="29"/>
      <c r="F6" s="30"/>
      <c r="G6" s="30"/>
      <c r="H6" s="31"/>
      <c r="I6" s="31"/>
      <c r="J6" s="32"/>
      <c r="K6" s="32"/>
      <c r="L6" s="29"/>
      <c r="M6" s="33"/>
      <c r="N6" s="29"/>
      <c r="O6" s="34"/>
      <c r="P6" s="34"/>
      <c r="Q6" s="29"/>
      <c r="R6" s="29"/>
      <c r="S6" s="35"/>
      <c r="T6" s="28"/>
      <c r="U6" s="36"/>
      <c r="V6" s="37"/>
      <c r="W6" s="28"/>
      <c r="X6" s="38"/>
      <c r="Y6" s="39"/>
      <c r="Z6" s="28"/>
      <c r="AA6" s="28"/>
      <c r="AB6" s="40"/>
      <c r="AC6" s="41"/>
      <c r="AD6" s="39"/>
      <c r="AE6" s="39"/>
      <c r="AF6" s="39"/>
      <c r="AG6" s="39"/>
    </row>
    <row r="7" spans="1:33" ht="15.75" hidden="1" customHeight="1" x14ac:dyDescent="0.2">
      <c r="A7" s="28"/>
      <c r="B7" s="28"/>
      <c r="C7" s="15"/>
      <c r="D7" s="29"/>
      <c r="E7" s="29"/>
      <c r="F7" s="30"/>
      <c r="G7" s="30"/>
      <c r="H7" s="31"/>
      <c r="I7" s="31"/>
      <c r="J7" s="32"/>
      <c r="K7" s="32"/>
      <c r="L7" s="29"/>
      <c r="M7" s="33"/>
      <c r="N7" s="29"/>
      <c r="O7" s="34"/>
      <c r="P7" s="34"/>
      <c r="Q7" s="29"/>
      <c r="R7" s="29"/>
      <c r="S7" s="35"/>
      <c r="T7" s="28"/>
      <c r="U7" s="36"/>
      <c r="V7" s="37"/>
      <c r="W7" s="28"/>
      <c r="X7" s="38"/>
      <c r="Y7" s="39"/>
      <c r="Z7" s="28"/>
      <c r="AA7" s="28"/>
      <c r="AB7" s="40"/>
      <c r="AC7" s="41"/>
      <c r="AD7" s="39"/>
      <c r="AE7" s="39"/>
      <c r="AF7" s="39"/>
      <c r="AG7" s="39"/>
    </row>
    <row r="8" spans="1:33" ht="15.75" hidden="1" customHeight="1" x14ac:dyDescent="0.2">
      <c r="A8" s="28"/>
      <c r="B8" s="28"/>
      <c r="C8" s="15"/>
      <c r="D8" s="29"/>
      <c r="E8" s="29"/>
      <c r="F8" s="30"/>
      <c r="G8" s="30"/>
      <c r="H8" s="31"/>
      <c r="I8" s="31"/>
      <c r="J8" s="32"/>
      <c r="K8" s="32"/>
      <c r="L8" s="29"/>
      <c r="M8" s="33"/>
      <c r="N8" s="29"/>
      <c r="O8" s="34"/>
      <c r="P8" s="34"/>
      <c r="Q8" s="29"/>
      <c r="R8" s="29"/>
      <c r="S8" s="35"/>
      <c r="T8" s="28"/>
      <c r="U8" s="36"/>
      <c r="V8" s="37"/>
      <c r="W8" s="28"/>
      <c r="X8" s="38"/>
      <c r="Y8" s="39"/>
      <c r="Z8" s="28"/>
      <c r="AA8" s="28"/>
      <c r="AB8" s="40"/>
      <c r="AC8" s="41"/>
      <c r="AD8" s="39"/>
      <c r="AE8" s="39"/>
      <c r="AF8" s="39"/>
      <c r="AG8" s="39"/>
    </row>
    <row r="9" spans="1:33" ht="15.75" hidden="1" customHeight="1" x14ac:dyDescent="0.2">
      <c r="A9" s="28"/>
      <c r="B9" s="28"/>
      <c r="C9" s="15"/>
      <c r="D9" s="29"/>
      <c r="E9" s="29"/>
      <c r="F9" s="30"/>
      <c r="G9" s="30"/>
      <c r="H9" s="31"/>
      <c r="I9" s="31"/>
      <c r="J9" s="32"/>
      <c r="K9" s="32"/>
      <c r="L9" s="29"/>
      <c r="M9" s="33"/>
      <c r="N9" s="29"/>
      <c r="O9" s="34"/>
      <c r="P9" s="34"/>
      <c r="Q9" s="29"/>
      <c r="R9" s="29"/>
      <c r="S9" s="35"/>
      <c r="T9" s="28"/>
      <c r="U9" s="36"/>
      <c r="V9" s="37"/>
      <c r="W9" s="28"/>
      <c r="X9" s="38"/>
      <c r="Y9" s="39"/>
      <c r="Z9" s="28"/>
      <c r="AA9" s="28"/>
      <c r="AB9" s="40"/>
      <c r="AC9" s="41"/>
      <c r="AD9" s="39"/>
      <c r="AE9" s="39"/>
      <c r="AF9" s="39"/>
      <c r="AG9" s="39"/>
    </row>
    <row r="10" spans="1:33" ht="15.75" hidden="1" customHeight="1" x14ac:dyDescent="0.2">
      <c r="A10" s="28"/>
      <c r="B10" s="28"/>
      <c r="C10" s="15"/>
      <c r="D10" s="29"/>
      <c r="E10" s="29"/>
      <c r="F10" s="30"/>
      <c r="G10" s="30"/>
      <c r="H10" s="31"/>
      <c r="I10" s="31"/>
      <c r="J10" s="32"/>
      <c r="K10" s="32"/>
      <c r="L10" s="29"/>
      <c r="M10" s="33"/>
      <c r="N10" s="29"/>
      <c r="O10" s="34"/>
      <c r="P10" s="34"/>
      <c r="Q10" s="29"/>
      <c r="R10" s="29"/>
      <c r="S10" s="35"/>
      <c r="T10" s="28"/>
      <c r="U10" s="36"/>
      <c r="V10" s="37"/>
      <c r="W10" s="28"/>
      <c r="X10" s="38"/>
      <c r="Y10" s="39"/>
      <c r="Z10" s="28"/>
      <c r="AA10" s="28"/>
      <c r="AB10" s="40"/>
      <c r="AC10" s="41"/>
      <c r="AD10" s="39"/>
      <c r="AE10" s="39"/>
      <c r="AF10" s="39"/>
      <c r="AG10" s="39"/>
    </row>
    <row r="11" spans="1:33" ht="15.75" hidden="1" customHeight="1" x14ac:dyDescent="0.2">
      <c r="A11" s="28"/>
      <c r="B11" s="28"/>
      <c r="C11" s="15"/>
      <c r="D11" s="29"/>
      <c r="E11" s="29"/>
      <c r="F11" s="30"/>
      <c r="G11" s="30"/>
      <c r="H11" s="31"/>
      <c r="I11" s="31"/>
      <c r="J11" s="32"/>
      <c r="K11" s="32"/>
      <c r="L11" s="29"/>
      <c r="M11" s="33"/>
      <c r="N11" s="29"/>
      <c r="O11" s="34"/>
      <c r="P11" s="34"/>
      <c r="Q11" s="29"/>
      <c r="R11" s="29"/>
      <c r="S11" s="35"/>
      <c r="T11" s="28"/>
      <c r="U11" s="36"/>
      <c r="V11" s="37"/>
      <c r="W11" s="28"/>
      <c r="X11" s="38"/>
      <c r="Y11" s="39"/>
      <c r="Z11" s="28"/>
      <c r="AA11" s="28"/>
      <c r="AB11" s="40"/>
      <c r="AC11" s="41"/>
      <c r="AD11" s="39"/>
      <c r="AE11" s="39"/>
      <c r="AF11" s="39"/>
      <c r="AG11" s="39"/>
    </row>
    <row r="12" spans="1:33" ht="15.75" hidden="1" customHeight="1" x14ac:dyDescent="0.2">
      <c r="A12" s="28"/>
      <c r="B12" s="28"/>
      <c r="C12" s="15"/>
      <c r="D12" s="29"/>
      <c r="E12" s="29"/>
      <c r="F12" s="30"/>
      <c r="G12" s="30"/>
      <c r="H12" s="31"/>
      <c r="I12" s="31"/>
      <c r="J12" s="32"/>
      <c r="K12" s="32"/>
      <c r="L12" s="29"/>
      <c r="M12" s="33"/>
      <c r="N12" s="29"/>
      <c r="O12" s="34"/>
      <c r="P12" s="34"/>
      <c r="Q12" s="29"/>
      <c r="R12" s="29"/>
      <c r="S12" s="35"/>
      <c r="T12" s="28"/>
      <c r="U12" s="36"/>
      <c r="V12" s="37"/>
      <c r="W12" s="28"/>
      <c r="X12" s="38"/>
      <c r="Y12" s="39"/>
      <c r="Z12" s="28"/>
      <c r="AA12" s="28"/>
      <c r="AB12" s="40"/>
      <c r="AC12" s="41"/>
      <c r="AD12" s="39"/>
      <c r="AE12" s="39"/>
      <c r="AF12" s="39"/>
      <c r="AG12" s="39"/>
    </row>
    <row r="13" spans="1:33" ht="15.75" hidden="1" customHeight="1" x14ac:dyDescent="0.2">
      <c r="A13" s="28"/>
      <c r="B13" s="28"/>
      <c r="C13" s="15"/>
      <c r="D13" s="29"/>
      <c r="E13" s="29"/>
      <c r="F13" s="32"/>
      <c r="G13" s="30"/>
      <c r="H13" s="31"/>
      <c r="I13" s="31"/>
      <c r="J13" s="32"/>
      <c r="K13" s="32"/>
      <c r="L13" s="29"/>
      <c r="M13" s="33"/>
      <c r="N13" s="29"/>
      <c r="O13" s="34"/>
      <c r="P13" s="34"/>
      <c r="Q13" s="29"/>
      <c r="R13" s="29"/>
      <c r="S13" s="35"/>
      <c r="T13" s="28"/>
      <c r="U13" s="36"/>
      <c r="V13" s="37"/>
      <c r="W13" s="28"/>
      <c r="X13" s="38"/>
      <c r="Y13" s="39"/>
      <c r="Z13" s="28"/>
      <c r="AA13" s="28"/>
      <c r="AB13" s="40"/>
      <c r="AC13" s="41"/>
      <c r="AD13" s="39"/>
      <c r="AE13" s="39"/>
      <c r="AF13" s="39"/>
      <c r="AG13" s="39"/>
    </row>
    <row r="14" spans="1:33" ht="15.75" hidden="1" customHeight="1" x14ac:dyDescent="0.2">
      <c r="A14" s="28"/>
      <c r="B14" s="28"/>
      <c r="C14" s="15"/>
      <c r="D14" s="29"/>
      <c r="E14" s="29"/>
      <c r="F14" s="32"/>
      <c r="G14" s="30"/>
      <c r="H14" s="31"/>
      <c r="I14" s="31"/>
      <c r="J14" s="32"/>
      <c r="K14" s="32"/>
      <c r="L14" s="29"/>
      <c r="M14" s="33"/>
      <c r="N14" s="29"/>
      <c r="O14" s="34"/>
      <c r="P14" s="34"/>
      <c r="Q14" s="29"/>
      <c r="R14" s="29"/>
      <c r="S14" s="35"/>
      <c r="T14" s="28"/>
      <c r="U14" s="36"/>
      <c r="V14" s="37"/>
      <c r="W14" s="28"/>
      <c r="X14" s="38"/>
      <c r="Y14" s="39"/>
      <c r="Z14" s="28"/>
      <c r="AA14" s="28"/>
      <c r="AB14" s="40"/>
      <c r="AC14" s="41"/>
      <c r="AD14" s="39"/>
      <c r="AE14" s="39"/>
      <c r="AF14" s="39"/>
      <c r="AG14" s="39"/>
    </row>
    <row r="15" spans="1:33" ht="15.75" hidden="1" customHeight="1" x14ac:dyDescent="0.2">
      <c r="A15" s="28"/>
      <c r="B15" s="28"/>
      <c r="C15" s="15"/>
      <c r="D15" s="29"/>
      <c r="E15" s="29"/>
      <c r="F15" s="32"/>
      <c r="G15" s="30"/>
      <c r="H15" s="31"/>
      <c r="I15" s="31"/>
      <c r="J15" s="32"/>
      <c r="K15" s="32"/>
      <c r="L15" s="29"/>
      <c r="M15" s="33"/>
      <c r="N15" s="29"/>
      <c r="O15" s="34"/>
      <c r="P15" s="34"/>
      <c r="Q15" s="29"/>
      <c r="R15" s="29"/>
      <c r="S15" s="35"/>
      <c r="T15" s="28"/>
      <c r="U15" s="36"/>
      <c r="V15" s="37"/>
      <c r="W15" s="28"/>
      <c r="X15" s="38"/>
      <c r="Y15" s="39"/>
      <c r="Z15" s="28"/>
      <c r="AA15" s="28"/>
      <c r="AB15" s="40"/>
      <c r="AC15" s="41"/>
      <c r="AD15" s="39"/>
      <c r="AE15" s="39"/>
      <c r="AF15" s="39"/>
      <c r="AG15" s="39"/>
    </row>
    <row r="16" spans="1:33" ht="15.75" hidden="1" customHeight="1" x14ac:dyDescent="0.2">
      <c r="A16" s="28"/>
      <c r="B16" s="28"/>
      <c r="C16" s="15"/>
      <c r="D16" s="29"/>
      <c r="E16" s="29"/>
      <c r="F16" s="32"/>
      <c r="G16" s="30"/>
      <c r="H16" s="31"/>
      <c r="I16" s="31"/>
      <c r="J16" s="32"/>
      <c r="K16" s="32"/>
      <c r="L16" s="29"/>
      <c r="M16" s="33"/>
      <c r="N16" s="29"/>
      <c r="O16" s="34"/>
      <c r="P16" s="34"/>
      <c r="Q16" s="29"/>
      <c r="R16" s="29"/>
      <c r="S16" s="35"/>
      <c r="T16" s="28"/>
      <c r="U16" s="36"/>
      <c r="V16" s="37"/>
      <c r="W16" s="28"/>
      <c r="X16" s="38"/>
      <c r="Y16" s="39"/>
      <c r="Z16" s="28"/>
      <c r="AA16" s="28"/>
      <c r="AB16" s="40"/>
      <c r="AC16" s="41"/>
      <c r="AD16" s="39"/>
      <c r="AE16" s="39"/>
      <c r="AF16" s="39"/>
      <c r="AG16" s="39"/>
    </row>
    <row r="17" spans="1:33" ht="15.75" hidden="1" customHeight="1" x14ac:dyDescent="0.2">
      <c r="A17" s="28"/>
      <c r="B17" s="28"/>
      <c r="C17" s="15"/>
      <c r="D17" s="29"/>
      <c r="E17" s="29"/>
      <c r="F17" s="32"/>
      <c r="G17" s="30"/>
      <c r="H17" s="31"/>
      <c r="I17" s="31"/>
      <c r="J17" s="32"/>
      <c r="K17" s="32"/>
      <c r="L17" s="29"/>
      <c r="M17" s="33"/>
      <c r="N17" s="29"/>
      <c r="O17" s="34"/>
      <c r="P17" s="34"/>
      <c r="Q17" s="29"/>
      <c r="R17" s="29"/>
      <c r="S17" s="35"/>
      <c r="T17" s="28"/>
      <c r="U17" s="36"/>
      <c r="V17" s="37"/>
      <c r="W17" s="28"/>
      <c r="X17" s="38"/>
      <c r="Y17" s="39"/>
      <c r="Z17" s="28"/>
      <c r="AA17" s="28"/>
      <c r="AB17" s="40"/>
      <c r="AC17" s="41"/>
      <c r="AD17" s="39"/>
      <c r="AE17" s="39"/>
      <c r="AF17" s="39"/>
      <c r="AG17" s="39"/>
    </row>
    <row r="18" spans="1:33" ht="15.75" hidden="1" customHeight="1" x14ac:dyDescent="0.2">
      <c r="A18" s="28"/>
      <c r="B18" s="28"/>
      <c r="C18" s="15"/>
      <c r="D18" s="29"/>
      <c r="E18" s="29"/>
      <c r="F18" s="32"/>
      <c r="G18" s="30"/>
      <c r="H18" s="31"/>
      <c r="I18" s="31"/>
      <c r="J18" s="32"/>
      <c r="K18" s="32"/>
      <c r="L18" s="29"/>
      <c r="M18" s="33"/>
      <c r="N18" s="29"/>
      <c r="O18" s="34"/>
      <c r="P18" s="34"/>
      <c r="Q18" s="29"/>
      <c r="R18" s="29"/>
      <c r="S18" s="35"/>
      <c r="T18" s="28"/>
      <c r="U18" s="36"/>
      <c r="V18" s="37"/>
      <c r="W18" s="28"/>
      <c r="X18" s="38"/>
      <c r="Y18" s="39"/>
      <c r="Z18" s="28"/>
      <c r="AA18" s="28"/>
      <c r="AB18" s="40"/>
      <c r="AC18" s="41"/>
      <c r="AD18" s="39"/>
      <c r="AE18" s="39"/>
      <c r="AF18" s="39"/>
      <c r="AG18" s="39"/>
    </row>
    <row r="19" spans="1:33" ht="15.75" hidden="1" customHeight="1" x14ac:dyDescent="0.2">
      <c r="A19" s="28"/>
      <c r="B19" s="28"/>
      <c r="C19" s="15"/>
      <c r="D19" s="29"/>
      <c r="E19" s="29"/>
      <c r="F19" s="32"/>
      <c r="G19" s="30"/>
      <c r="H19" s="31"/>
      <c r="I19" s="31"/>
      <c r="J19" s="32"/>
      <c r="K19" s="32"/>
      <c r="L19" s="29"/>
      <c r="M19" s="33"/>
      <c r="N19" s="29"/>
      <c r="O19" s="34"/>
      <c r="P19" s="34"/>
      <c r="Q19" s="29"/>
      <c r="R19" s="29"/>
      <c r="S19" s="35"/>
      <c r="T19" s="28"/>
      <c r="U19" s="36"/>
      <c r="V19" s="37"/>
      <c r="W19" s="28"/>
      <c r="X19" s="38"/>
      <c r="Y19" s="39"/>
      <c r="Z19" s="28"/>
      <c r="AA19" s="28"/>
      <c r="AB19" s="40"/>
      <c r="AC19" s="41"/>
      <c r="AD19" s="39"/>
      <c r="AE19" s="39"/>
      <c r="AF19" s="39"/>
      <c r="AG19" s="39"/>
    </row>
    <row r="20" spans="1:33" ht="15.75" hidden="1" customHeight="1" x14ac:dyDescent="0.2">
      <c r="A20" s="28"/>
      <c r="B20" s="28"/>
      <c r="C20" s="15"/>
      <c r="D20" s="29"/>
      <c r="E20" s="29"/>
      <c r="F20" s="32"/>
      <c r="G20" s="30"/>
      <c r="H20" s="31"/>
      <c r="I20" s="31"/>
      <c r="J20" s="32"/>
      <c r="K20" s="32"/>
      <c r="L20" s="29"/>
      <c r="M20" s="33"/>
      <c r="N20" s="29"/>
      <c r="O20" s="34"/>
      <c r="P20" s="34"/>
      <c r="Q20" s="29"/>
      <c r="R20" s="29"/>
      <c r="S20" s="35"/>
      <c r="T20" s="28"/>
      <c r="U20" s="36"/>
      <c r="V20" s="37"/>
      <c r="W20" s="28"/>
      <c r="X20" s="38"/>
      <c r="Y20" s="39"/>
      <c r="Z20" s="28"/>
      <c r="AA20" s="28"/>
      <c r="AB20" s="40"/>
      <c r="AC20" s="41"/>
      <c r="AD20" s="39"/>
      <c r="AE20" s="39"/>
      <c r="AF20" s="39"/>
      <c r="AG20" s="39"/>
    </row>
    <row r="21" spans="1:33" ht="15.75" customHeight="1" x14ac:dyDescent="0.2">
      <c r="A21" s="28" t="s">
        <v>63</v>
      </c>
      <c r="B21" s="28" t="s">
        <v>324</v>
      </c>
      <c r="C21" s="15">
        <f t="shared" ref="C21:C32" si="1">IFERROR(F21/D21," - ")</f>
        <v>14.99</v>
      </c>
      <c r="D21" s="29">
        <v>3</v>
      </c>
      <c r="E21" s="29">
        <v>0</v>
      </c>
      <c r="F21" s="32">
        <v>44.97</v>
      </c>
      <c r="G21" s="30">
        <v>-12.8</v>
      </c>
      <c r="H21" s="31">
        <f t="shared" ref="H21:H32" si="2">G21/F21*-1</f>
        <v>0.28463420057816324</v>
      </c>
      <c r="I21" s="31">
        <f t="shared" ref="I21:I32" si="3">J21/F21</f>
        <v>2.7845560002965029E-2</v>
      </c>
      <c r="J21" s="32">
        <f t="shared" ref="J21:J32" si="4">F21*0.85+G21+AF21*D21+D21*AE21+AG21+AD21</f>
        <v>1.2522148333333374</v>
      </c>
      <c r="K21" s="32">
        <f t="shared" ref="K21:K32" si="5">J21/D21</f>
        <v>0.41740494444444581</v>
      </c>
      <c r="L21" s="29">
        <v>0</v>
      </c>
      <c r="M21" s="33" t="str">
        <f t="shared" ref="M21:M32" si="6">IFERROR(D21/L21,"-")</f>
        <v>-</v>
      </c>
      <c r="N21" s="29">
        <v>202</v>
      </c>
      <c r="O21" s="34">
        <f t="shared" ref="O21:P21" si="7">D21/7</f>
        <v>0.42857142857142855</v>
      </c>
      <c r="P21" s="34">
        <f t="shared" si="7"/>
        <v>0</v>
      </c>
      <c r="Q21" s="29">
        <f t="shared" ref="Q21:Q32" si="8">ROUNDDOWN(N21/(O21+P21),0)</f>
        <v>471</v>
      </c>
      <c r="R21" s="29"/>
      <c r="S21" s="35">
        <v>1.9801980198019799E-2</v>
      </c>
      <c r="T21" s="28" t="s">
        <v>33</v>
      </c>
      <c r="U21" s="36" t="s">
        <v>33</v>
      </c>
      <c r="V21" s="37" t="s">
        <v>33</v>
      </c>
      <c r="W21" s="28">
        <v>3</v>
      </c>
      <c r="X21" s="38">
        <f t="shared" ref="X21:X32" si="9">IFERROR(W21/D21,0)</f>
        <v>1</v>
      </c>
      <c r="Y21" s="39">
        <f t="shared" ref="Y21:Y32" si="10">IFERROR(G21/(W21+Z21)*-1,0)</f>
        <v>4.2666666666666666</v>
      </c>
      <c r="Z21" s="28">
        <v>0</v>
      </c>
      <c r="AA21" s="28" t="s">
        <v>34</v>
      </c>
      <c r="AB21" s="40">
        <f t="shared" ref="AB21:AB32" si="11">IF(OR(AA21="UsLargeStandardSize",AA21="UsSmallStandardSize"),-0.69,-0.48)</f>
        <v>-0.69</v>
      </c>
      <c r="AC21" s="41">
        <v>4.6296296296296294E-3</v>
      </c>
      <c r="AD21" s="39">
        <f t="shared" ref="AD21:AD32" si="12">IFERROR(AB21*AC21*D21*2,0)</f>
        <v>-1.9166666666666665E-2</v>
      </c>
      <c r="AE21" s="39">
        <v>-5.42</v>
      </c>
      <c r="AF21" s="39">
        <v>-2.6310394999999995</v>
      </c>
      <c r="AG21" s="39">
        <v>0</v>
      </c>
    </row>
    <row r="22" spans="1:33" ht="15.75" customHeight="1" x14ac:dyDescent="0.2">
      <c r="A22" s="28" t="s">
        <v>64</v>
      </c>
      <c r="B22" s="28" t="s">
        <v>325</v>
      </c>
      <c r="C22" s="15">
        <f t="shared" si="1"/>
        <v>12.29</v>
      </c>
      <c r="D22" s="29">
        <v>10</v>
      </c>
      <c r="E22" s="29">
        <v>0</v>
      </c>
      <c r="F22" s="30">
        <v>122.89999999999999</v>
      </c>
      <c r="G22" s="30">
        <v>-35</v>
      </c>
      <c r="H22" s="31">
        <f t="shared" si="2"/>
        <v>0.28478437754271768</v>
      </c>
      <c r="I22" s="31">
        <f t="shared" si="3"/>
        <v>-5.335433291802287E-2</v>
      </c>
      <c r="J22" s="32">
        <f t="shared" si="4"/>
        <v>-6.5572475156250105</v>
      </c>
      <c r="K22" s="32">
        <f t="shared" si="5"/>
        <v>-0.6557247515625011</v>
      </c>
      <c r="L22" s="29">
        <v>14</v>
      </c>
      <c r="M22" s="33">
        <f t="shared" si="6"/>
        <v>0.7142857142857143</v>
      </c>
      <c r="N22" s="29">
        <v>181</v>
      </c>
      <c r="O22" s="34">
        <f t="shared" ref="O22:P22" si="13">D22/7</f>
        <v>1.4285714285714286</v>
      </c>
      <c r="P22" s="34">
        <f t="shared" si="13"/>
        <v>0</v>
      </c>
      <c r="Q22" s="29">
        <f t="shared" si="8"/>
        <v>126</v>
      </c>
      <c r="R22" s="29"/>
      <c r="S22" s="35">
        <v>0.20571428571428499</v>
      </c>
      <c r="T22" s="28">
        <v>500</v>
      </c>
      <c r="U22" s="36" t="s">
        <v>33</v>
      </c>
      <c r="V22" s="37" t="s">
        <v>33</v>
      </c>
      <c r="W22" s="28">
        <v>1</v>
      </c>
      <c r="X22" s="38">
        <f t="shared" si="9"/>
        <v>0.1</v>
      </c>
      <c r="Y22" s="39">
        <f t="shared" si="10"/>
        <v>5.833333333333333</v>
      </c>
      <c r="Z22" s="28">
        <v>5</v>
      </c>
      <c r="AA22" s="28" t="s">
        <v>34</v>
      </c>
      <c r="AB22" s="40">
        <f t="shared" si="11"/>
        <v>-0.69</v>
      </c>
      <c r="AC22" s="41">
        <v>5.1583515625000007E-2</v>
      </c>
      <c r="AD22" s="39">
        <f t="shared" si="12"/>
        <v>-0.71185251562500007</v>
      </c>
      <c r="AE22" s="39">
        <v>-4.9000000000000004</v>
      </c>
      <c r="AF22" s="39">
        <v>-2.6310394999999995</v>
      </c>
      <c r="AG22" s="39">
        <v>0</v>
      </c>
    </row>
    <row r="23" spans="1:33" ht="15.75" customHeight="1" x14ac:dyDescent="0.2">
      <c r="A23" s="28" t="s">
        <v>65</v>
      </c>
      <c r="B23" s="28" t="s">
        <v>326</v>
      </c>
      <c r="C23" s="15">
        <f t="shared" si="1"/>
        <v>10.610526315789473</v>
      </c>
      <c r="D23" s="29">
        <v>19</v>
      </c>
      <c r="E23" s="29">
        <v>0</v>
      </c>
      <c r="F23" s="32">
        <v>201.6</v>
      </c>
      <c r="G23" s="30">
        <v>-47.71</v>
      </c>
      <c r="H23" s="31">
        <f t="shared" si="2"/>
        <v>0.23665674603174605</v>
      </c>
      <c r="I23" s="31">
        <f t="shared" si="3"/>
        <v>-0.10313626130797381</v>
      </c>
      <c r="J23" s="32">
        <f t="shared" si="4"/>
        <v>-20.792270279687518</v>
      </c>
      <c r="K23" s="32">
        <f t="shared" si="5"/>
        <v>-1.0943300147203956</v>
      </c>
      <c r="L23" s="29">
        <v>12</v>
      </c>
      <c r="M23" s="33">
        <f t="shared" si="6"/>
        <v>1.5833333333333333</v>
      </c>
      <c r="N23" s="29">
        <v>169</v>
      </c>
      <c r="O23" s="34">
        <f t="shared" ref="O23:P23" si="14">D23/7</f>
        <v>2.7142857142857144</v>
      </c>
      <c r="P23" s="34">
        <f t="shared" si="14"/>
        <v>0</v>
      </c>
      <c r="Q23" s="29">
        <f t="shared" si="8"/>
        <v>62</v>
      </c>
      <c r="R23" s="29"/>
      <c r="S23" s="35">
        <v>0.35754189944134002</v>
      </c>
      <c r="T23" s="28">
        <v>500</v>
      </c>
      <c r="U23" s="36" t="s">
        <v>33</v>
      </c>
      <c r="V23" s="37" t="s">
        <v>33</v>
      </c>
      <c r="W23" s="28">
        <v>3</v>
      </c>
      <c r="X23" s="38">
        <f t="shared" si="9"/>
        <v>0.15789473684210525</v>
      </c>
      <c r="Y23" s="39">
        <f t="shared" si="10"/>
        <v>6.8157142857142858</v>
      </c>
      <c r="Z23" s="28">
        <v>4</v>
      </c>
      <c r="AA23" s="28" t="s">
        <v>34</v>
      </c>
      <c r="AB23" s="40">
        <f t="shared" si="11"/>
        <v>-0.69</v>
      </c>
      <c r="AC23" s="41">
        <v>5.1583515625000007E-2</v>
      </c>
      <c r="AD23" s="39">
        <f t="shared" si="12"/>
        <v>-1.3525197796875001</v>
      </c>
      <c r="AE23" s="39">
        <v>-4.9000000000000004</v>
      </c>
      <c r="AF23" s="39">
        <v>-2.6310394999999995</v>
      </c>
      <c r="AG23" s="39">
        <v>0</v>
      </c>
    </row>
    <row r="24" spans="1:33" ht="15.75" customHeight="1" x14ac:dyDescent="0.2">
      <c r="A24" s="28" t="s">
        <v>66</v>
      </c>
      <c r="B24" s="28" t="s">
        <v>327</v>
      </c>
      <c r="C24" s="15">
        <f t="shared" si="1"/>
        <v>9.7200000000000006</v>
      </c>
      <c r="D24" s="29">
        <v>1</v>
      </c>
      <c r="E24" s="29">
        <v>0</v>
      </c>
      <c r="F24" s="32">
        <v>9.7200000000000006</v>
      </c>
      <c r="G24" s="32">
        <v>-16.05</v>
      </c>
      <c r="H24" s="31">
        <f t="shared" si="2"/>
        <v>1.6512345679012346</v>
      </c>
      <c r="I24" s="31">
        <f t="shared" si="3"/>
        <v>-1.5833564559220679</v>
      </c>
      <c r="J24" s="32">
        <f t="shared" si="4"/>
        <v>-15.390224751562501</v>
      </c>
      <c r="K24" s="32">
        <f t="shared" si="5"/>
        <v>-15.390224751562501</v>
      </c>
      <c r="L24" s="29">
        <v>12</v>
      </c>
      <c r="M24" s="33">
        <f t="shared" si="6"/>
        <v>8.3333333333333329E-2</v>
      </c>
      <c r="N24" s="29">
        <v>163</v>
      </c>
      <c r="O24" s="34">
        <f t="shared" ref="O24:P24" si="15">D24/7</f>
        <v>0.14285714285714285</v>
      </c>
      <c r="P24" s="34">
        <f t="shared" si="15"/>
        <v>0</v>
      </c>
      <c r="Q24" s="29">
        <f t="shared" si="8"/>
        <v>1141</v>
      </c>
      <c r="R24" s="29"/>
      <c r="S24" s="35">
        <v>0.75609756097560898</v>
      </c>
      <c r="T24" s="28">
        <v>500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5.1583515625000007E-2</v>
      </c>
      <c r="AD24" s="39">
        <f t="shared" si="12"/>
        <v>-7.118525156250001E-2</v>
      </c>
      <c r="AE24" s="39">
        <v>-4.9000000000000004</v>
      </c>
      <c r="AF24" s="39">
        <v>-2.6310394999999995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1"/>
        <v>8.9878947368421063</v>
      </c>
      <c r="D25" s="29">
        <v>19</v>
      </c>
      <c r="E25" s="29">
        <v>0</v>
      </c>
      <c r="F25" s="32">
        <v>170.77</v>
      </c>
      <c r="G25" s="32">
        <v>-7.6400000000000006</v>
      </c>
      <c r="H25" s="31">
        <f t="shared" si="2"/>
        <v>4.4738537213796337E-2</v>
      </c>
      <c r="I25" s="31">
        <f t="shared" si="3"/>
        <v>-4.0452185862197745E-2</v>
      </c>
      <c r="J25" s="32">
        <f t="shared" si="4"/>
        <v>-6.9080197796875096</v>
      </c>
      <c r="K25" s="32">
        <f t="shared" si="5"/>
        <v>-0.36357998840460576</v>
      </c>
      <c r="L25" s="29">
        <v>12</v>
      </c>
      <c r="M25" s="33">
        <f t="shared" si="6"/>
        <v>1.5833333333333333</v>
      </c>
      <c r="N25" s="29">
        <v>144</v>
      </c>
      <c r="O25" s="34">
        <f t="shared" ref="O25:P25" si="16">D25/7</f>
        <v>2.7142857142857144</v>
      </c>
      <c r="P25" s="34">
        <f t="shared" si="16"/>
        <v>0</v>
      </c>
      <c r="Q25" s="29">
        <f t="shared" si="8"/>
        <v>53</v>
      </c>
      <c r="R25" s="29"/>
      <c r="S25" s="35">
        <v>0.50142450142450146</v>
      </c>
      <c r="T25" s="28">
        <v>500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5.1583515625000007E-2</v>
      </c>
      <c r="AD25" s="39">
        <f t="shared" si="12"/>
        <v>-1.3525197796875001</v>
      </c>
      <c r="AE25" s="39">
        <v>-4.9000000000000004</v>
      </c>
      <c r="AF25" s="39">
        <v>-2.63</v>
      </c>
      <c r="AG25" s="39">
        <v>0</v>
      </c>
    </row>
    <row r="26" spans="1:33" ht="15.75" customHeight="1" x14ac:dyDescent="0.2">
      <c r="A26" s="14" t="s">
        <v>68</v>
      </c>
      <c r="B26" s="14" t="s">
        <v>328</v>
      </c>
      <c r="C26" s="15">
        <f t="shared" si="1"/>
        <v>8.390625</v>
      </c>
      <c r="D26" s="16">
        <v>16</v>
      </c>
      <c r="E26" s="16">
        <v>0</v>
      </c>
      <c r="F26" s="17">
        <v>134.25</v>
      </c>
      <c r="G26" s="17">
        <v>-5.6700000000000008</v>
      </c>
      <c r="H26" s="31">
        <f t="shared" si="2"/>
        <v>4.2234636871508385E-2</v>
      </c>
      <c r="I26" s="31">
        <f t="shared" si="3"/>
        <v>-2.1791046741154573E-2</v>
      </c>
      <c r="J26" s="32">
        <f t="shared" si="4"/>
        <v>-2.9254480250000015</v>
      </c>
      <c r="K26" s="32">
        <f t="shared" si="5"/>
        <v>-0.18284050156250009</v>
      </c>
      <c r="L26" s="16">
        <v>12</v>
      </c>
      <c r="M26" s="33">
        <f t="shared" si="6"/>
        <v>1.3333333333333333</v>
      </c>
      <c r="N26" s="16">
        <v>128</v>
      </c>
      <c r="O26" s="34">
        <f t="shared" ref="O26:P26" si="17">D26/7</f>
        <v>2.2857142857142856</v>
      </c>
      <c r="P26" s="34">
        <f t="shared" si="17"/>
        <v>0</v>
      </c>
      <c r="Q26" s="29">
        <f t="shared" si="8"/>
        <v>56</v>
      </c>
      <c r="R26" s="29"/>
      <c r="S26" s="21">
        <v>0.71924290220820186</v>
      </c>
      <c r="T26" s="28">
        <v>500</v>
      </c>
      <c r="U26" s="36" t="s">
        <v>33</v>
      </c>
      <c r="V26" s="37" t="s">
        <v>33</v>
      </c>
      <c r="W26" s="14">
        <v>2</v>
      </c>
      <c r="X26" s="38">
        <f t="shared" si="9"/>
        <v>0.125</v>
      </c>
      <c r="Y26" s="39">
        <f t="shared" si="10"/>
        <v>1.8900000000000003</v>
      </c>
      <c r="Z26" s="14">
        <v>1</v>
      </c>
      <c r="AA26" s="28" t="s">
        <v>34</v>
      </c>
      <c r="AB26" s="40">
        <f t="shared" si="11"/>
        <v>-0.69</v>
      </c>
      <c r="AC26" s="41">
        <v>5.1583515625000007E-2</v>
      </c>
      <c r="AD26" s="39">
        <f t="shared" si="12"/>
        <v>-1.1389640250000002</v>
      </c>
      <c r="AE26" s="25">
        <v>-4.25</v>
      </c>
      <c r="AF26" s="25">
        <v>-2.6393114999999998</v>
      </c>
      <c r="AG26" s="25">
        <v>0</v>
      </c>
    </row>
    <row r="27" spans="1:33" ht="15.75" customHeight="1" x14ac:dyDescent="0.2">
      <c r="A27" s="14" t="s">
        <v>69</v>
      </c>
      <c r="B27" s="14" t="s">
        <v>314</v>
      </c>
      <c r="C27" s="15">
        <f t="shared" si="1"/>
        <v>8.9866666666666664</v>
      </c>
      <c r="D27" s="16">
        <v>18</v>
      </c>
      <c r="E27" s="16">
        <v>0</v>
      </c>
      <c r="F27" s="17">
        <v>161.76</v>
      </c>
      <c r="G27" s="17">
        <v>-18.63</v>
      </c>
      <c r="H27" s="31">
        <f t="shared" si="2"/>
        <v>0.11517062314540059</v>
      </c>
      <c r="I27" s="31">
        <f t="shared" si="3"/>
        <v>-3.9706611820753017E-2</v>
      </c>
      <c r="J27" s="32">
        <f t="shared" si="4"/>
        <v>-6.4229415281250075</v>
      </c>
      <c r="K27" s="32">
        <f t="shared" si="5"/>
        <v>-0.35683008489583373</v>
      </c>
      <c r="L27" s="16">
        <v>15</v>
      </c>
      <c r="M27" s="33">
        <f t="shared" si="6"/>
        <v>1.2</v>
      </c>
      <c r="N27" s="16">
        <v>113</v>
      </c>
      <c r="O27" s="34">
        <f t="shared" ref="O27:P27" si="18">D27/7</f>
        <v>2.5714285714285716</v>
      </c>
      <c r="P27" s="34">
        <f t="shared" si="18"/>
        <v>0</v>
      </c>
      <c r="Q27" s="29">
        <f t="shared" si="8"/>
        <v>43</v>
      </c>
      <c r="R27" s="29"/>
      <c r="S27" s="21">
        <v>1.023569023569024</v>
      </c>
      <c r="T27" s="28">
        <v>500</v>
      </c>
      <c r="U27" s="36" t="s">
        <v>33</v>
      </c>
      <c r="V27" s="37" t="s">
        <v>33</v>
      </c>
      <c r="W27" s="14">
        <v>2</v>
      </c>
      <c r="X27" s="38">
        <f t="shared" si="9"/>
        <v>0.1111111111111111</v>
      </c>
      <c r="Y27" s="39">
        <f t="shared" si="10"/>
        <v>4.6574999999999998</v>
      </c>
      <c r="Z27" s="14">
        <v>2</v>
      </c>
      <c r="AA27" s="28" t="s">
        <v>34</v>
      </c>
      <c r="AB27" s="40">
        <f t="shared" si="11"/>
        <v>-0.69</v>
      </c>
      <c r="AC27" s="41">
        <v>5.1583515625000007E-2</v>
      </c>
      <c r="AD27" s="39">
        <f t="shared" si="12"/>
        <v>-1.2813345281250001</v>
      </c>
      <c r="AE27" s="25">
        <v>-4.25</v>
      </c>
      <c r="AF27" s="25">
        <v>-2.6393114999999998</v>
      </c>
      <c r="AG27" s="25">
        <v>0</v>
      </c>
    </row>
    <row r="28" spans="1:33" ht="15.75" customHeight="1" x14ac:dyDescent="0.2">
      <c r="A28" s="14" t="s">
        <v>70</v>
      </c>
      <c r="B28" s="14" t="s">
        <v>185</v>
      </c>
      <c r="C28" s="15">
        <f t="shared" si="1"/>
        <v>8.9712499999999995</v>
      </c>
      <c r="D28" s="16">
        <v>24</v>
      </c>
      <c r="E28" s="16">
        <v>0</v>
      </c>
      <c r="F28" s="17">
        <v>215.31</v>
      </c>
      <c r="G28" s="17">
        <v>-26.71</v>
      </c>
      <c r="H28" s="31">
        <f t="shared" si="2"/>
        <v>0.12405369002833125</v>
      </c>
      <c r="I28" s="31">
        <f t="shared" si="3"/>
        <v>-4.9920681981793738E-2</v>
      </c>
      <c r="J28" s="32">
        <f t="shared" si="4"/>
        <v>-10.74842203750001</v>
      </c>
      <c r="K28" s="32">
        <f t="shared" si="5"/>
        <v>-0.44785091822916706</v>
      </c>
      <c r="L28" s="16">
        <v>22</v>
      </c>
      <c r="M28" s="33">
        <f t="shared" si="6"/>
        <v>1.0909090909090908</v>
      </c>
      <c r="N28" s="16">
        <v>90</v>
      </c>
      <c r="O28" s="34">
        <f t="shared" ref="O28:P28" si="19">D28/7</f>
        <v>3.4285714285714284</v>
      </c>
      <c r="P28" s="34">
        <f t="shared" si="19"/>
        <v>0</v>
      </c>
      <c r="Q28" s="29">
        <f t="shared" si="8"/>
        <v>26</v>
      </c>
      <c r="R28" s="29"/>
      <c r="S28" s="21">
        <v>1.4961832061068701</v>
      </c>
      <c r="T28" s="28">
        <v>500</v>
      </c>
      <c r="U28" s="36" t="s">
        <v>33</v>
      </c>
      <c r="V28" s="37" t="s">
        <v>33</v>
      </c>
      <c r="W28" s="14">
        <v>5</v>
      </c>
      <c r="X28" s="38">
        <f t="shared" si="9"/>
        <v>0.20833333333333334</v>
      </c>
      <c r="Y28" s="39">
        <f t="shared" si="10"/>
        <v>2.4281818181818182</v>
      </c>
      <c r="Z28" s="14">
        <v>6</v>
      </c>
      <c r="AA28" s="28" t="s">
        <v>34</v>
      </c>
      <c r="AB28" s="40">
        <f t="shared" si="11"/>
        <v>-0.69</v>
      </c>
      <c r="AC28" s="41">
        <v>5.1583515625000007E-2</v>
      </c>
      <c r="AD28" s="39">
        <f t="shared" si="12"/>
        <v>-1.7084460375000003</v>
      </c>
      <c r="AE28" s="25">
        <v>-4.25</v>
      </c>
      <c r="AF28" s="25">
        <v>-2.6393114999999998</v>
      </c>
      <c r="AG28" s="25">
        <v>0</v>
      </c>
    </row>
    <row r="29" spans="1:33" ht="15.75" customHeight="1" x14ac:dyDescent="0.2">
      <c r="A29" s="14" t="s">
        <v>71</v>
      </c>
      <c r="B29" s="14" t="s">
        <v>117</v>
      </c>
      <c r="C29" s="15">
        <f t="shared" si="1"/>
        <v>9.0146666666666668</v>
      </c>
      <c r="D29" s="16">
        <v>15</v>
      </c>
      <c r="E29" s="16">
        <v>1</v>
      </c>
      <c r="F29" s="17">
        <v>135.22</v>
      </c>
      <c r="G29" s="17">
        <v>-27.330000000000009</v>
      </c>
      <c r="H29" s="31">
        <f t="shared" si="2"/>
        <v>0.20211507173495052</v>
      </c>
      <c r="I29" s="31">
        <f t="shared" si="3"/>
        <v>-0.11494217071647028</v>
      </c>
      <c r="J29" s="32">
        <f t="shared" si="4"/>
        <v>-15.542480324281112</v>
      </c>
      <c r="K29" s="32">
        <f t="shared" si="5"/>
        <v>-1.0361653549520742</v>
      </c>
      <c r="L29" s="16">
        <v>16</v>
      </c>
      <c r="M29" s="33">
        <f t="shared" si="6"/>
        <v>0.9375</v>
      </c>
      <c r="N29" s="16">
        <v>76</v>
      </c>
      <c r="O29" s="34">
        <f t="shared" ref="O29:P29" si="20">D29/7</f>
        <v>2.1428571428571428</v>
      </c>
      <c r="P29" s="34">
        <f t="shared" si="20"/>
        <v>0.14285714285714285</v>
      </c>
      <c r="Q29" s="29">
        <f t="shared" si="8"/>
        <v>33</v>
      </c>
      <c r="R29" s="29"/>
      <c r="S29" s="21">
        <v>1.0497737556561091</v>
      </c>
      <c r="T29" s="28">
        <v>500</v>
      </c>
      <c r="U29" s="36" t="s">
        <v>33</v>
      </c>
      <c r="V29" s="37" t="s">
        <v>33</v>
      </c>
      <c r="W29" s="14">
        <v>5</v>
      </c>
      <c r="X29" s="38">
        <f t="shared" si="9"/>
        <v>0.33333333333333331</v>
      </c>
      <c r="Y29" s="39">
        <f t="shared" si="10"/>
        <v>3.9042857142857157</v>
      </c>
      <c r="Z29" s="14">
        <v>2</v>
      </c>
      <c r="AA29" s="28" t="s">
        <v>34</v>
      </c>
      <c r="AB29" s="40">
        <f t="shared" si="11"/>
        <v>-0.69</v>
      </c>
      <c r="AC29" s="41">
        <v>5.1583515625000007E-2</v>
      </c>
      <c r="AD29" s="39">
        <f t="shared" si="12"/>
        <v>-1.0677787734375002</v>
      </c>
      <c r="AE29" s="25">
        <v>-4.25</v>
      </c>
      <c r="AF29" s="25">
        <v>-2.55544677005624</v>
      </c>
      <c r="AG29" s="25">
        <v>0</v>
      </c>
    </row>
    <row r="30" spans="1:33" ht="15.75" customHeight="1" x14ac:dyDescent="0.2">
      <c r="A30" s="14" t="s">
        <v>72</v>
      </c>
      <c r="B30" s="14" t="s">
        <v>113</v>
      </c>
      <c r="C30" s="15">
        <f t="shared" si="1"/>
        <v>8.9499999999999993</v>
      </c>
      <c r="D30" s="16">
        <v>5</v>
      </c>
      <c r="E30" s="16">
        <v>0</v>
      </c>
      <c r="F30" s="17">
        <v>44.75</v>
      </c>
      <c r="G30" s="17">
        <v>-1.62</v>
      </c>
      <c r="H30" s="31">
        <f t="shared" si="2"/>
        <v>3.6201117318435755E-2</v>
      </c>
      <c r="I30" s="31">
        <f t="shared" si="3"/>
        <v>4.5460109316342007E-2</v>
      </c>
      <c r="J30" s="32">
        <f t="shared" si="4"/>
        <v>2.0343398919063049</v>
      </c>
      <c r="K30" s="32">
        <f t="shared" si="5"/>
        <v>0.40686797838126099</v>
      </c>
      <c r="L30" s="16">
        <v>11</v>
      </c>
      <c r="M30" s="33">
        <f t="shared" si="6"/>
        <v>0.45454545454545453</v>
      </c>
      <c r="N30" s="16">
        <v>71</v>
      </c>
      <c r="O30" s="34">
        <f t="shared" ref="O30:P30" si="21">D30/7</f>
        <v>0.7142857142857143</v>
      </c>
      <c r="P30" s="34">
        <f t="shared" si="21"/>
        <v>0</v>
      </c>
      <c r="Q30" s="29">
        <f t="shared" si="8"/>
        <v>99</v>
      </c>
      <c r="R30" s="29"/>
      <c r="S30" s="21">
        <v>1.175355450236967</v>
      </c>
      <c r="T30" s="28">
        <v>500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5.1583515625000007E-2</v>
      </c>
      <c r="AD30" s="39">
        <f t="shared" si="12"/>
        <v>-0.35592625781250004</v>
      </c>
      <c r="AE30" s="25">
        <v>-4.25</v>
      </c>
      <c r="AF30" s="25">
        <v>-2.55544677005624</v>
      </c>
      <c r="AG30" s="25">
        <v>0</v>
      </c>
    </row>
    <row r="31" spans="1:33" ht="15.75" customHeight="1" x14ac:dyDescent="0.2">
      <c r="A31" s="14" t="s">
        <v>73</v>
      </c>
      <c r="B31" s="50" t="s">
        <v>329</v>
      </c>
      <c r="C31" s="15">
        <f t="shared" si="1"/>
        <v>8.9499999999999993</v>
      </c>
      <c r="D31" s="16">
        <v>19</v>
      </c>
      <c r="E31" s="16">
        <v>1</v>
      </c>
      <c r="F31" s="17">
        <v>170.04999999999998</v>
      </c>
      <c r="G31" s="42">
        <v>-4.05</v>
      </c>
      <c r="H31" s="31">
        <f t="shared" si="2"/>
        <v>2.3816524551602471E-2</v>
      </c>
      <c r="I31" s="31">
        <f t="shared" si="3"/>
        <v>5.7844702083173972E-2</v>
      </c>
      <c r="J31" s="32">
        <f t="shared" si="4"/>
        <v>9.8364915892437335</v>
      </c>
      <c r="K31" s="32">
        <f t="shared" si="5"/>
        <v>0.51771008364440707</v>
      </c>
      <c r="L31" s="16">
        <v>15</v>
      </c>
      <c r="M31" s="33">
        <f t="shared" si="6"/>
        <v>1.2666666666666666</v>
      </c>
      <c r="N31" s="16">
        <v>55</v>
      </c>
      <c r="O31" s="34">
        <f t="shared" ref="O31:P32" si="22">D31/7</f>
        <v>2.7142857142857144</v>
      </c>
      <c r="P31" s="34">
        <f t="shared" si="22"/>
        <v>0.14285714285714285</v>
      </c>
      <c r="Q31" s="29">
        <f t="shared" si="8"/>
        <v>19</v>
      </c>
      <c r="R31" s="29"/>
      <c r="S31" s="21">
        <v>1.4248021108179401</v>
      </c>
      <c r="T31" s="14">
        <v>500</v>
      </c>
      <c r="U31" s="22" t="s">
        <v>33</v>
      </c>
      <c r="V31" s="1" t="s">
        <v>1484</v>
      </c>
      <c r="W31" s="14">
        <v>4</v>
      </c>
      <c r="X31" s="38">
        <f t="shared" si="9"/>
        <v>0.21052631578947367</v>
      </c>
      <c r="Y31" s="39">
        <f t="shared" si="10"/>
        <v>1.0125</v>
      </c>
      <c r="Z31" s="14">
        <v>0</v>
      </c>
      <c r="AA31" s="14" t="s">
        <v>34</v>
      </c>
      <c r="AB31" s="40">
        <f t="shared" si="11"/>
        <v>-0.69</v>
      </c>
      <c r="AC31" s="27">
        <v>5.1583515625000007E-2</v>
      </c>
      <c r="AD31" s="39">
        <f t="shared" si="12"/>
        <v>-1.3525197796875001</v>
      </c>
      <c r="AE31" s="43">
        <v>-4.25</v>
      </c>
      <c r="AF31" s="43">
        <v>-2.5554467700562498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1"/>
        <v>9.3509090909090915</v>
      </c>
      <c r="D32" s="52">
        <v>11</v>
      </c>
      <c r="E32" s="52">
        <v>0</v>
      </c>
      <c r="F32" s="53">
        <v>102.86</v>
      </c>
      <c r="G32" s="53">
        <v>-3.55</v>
      </c>
      <c r="H32" s="31">
        <f t="shared" si="2"/>
        <v>3.4512930196383435E-2</v>
      </c>
      <c r="I32" s="31">
        <f t="shared" si="3"/>
        <v>8.0089906301709701E-2</v>
      </c>
      <c r="J32" s="32">
        <f t="shared" si="4"/>
        <v>8.2380477621938599</v>
      </c>
      <c r="K32" s="32">
        <f t="shared" si="5"/>
        <v>0.74891343292671453</v>
      </c>
      <c r="L32" s="52">
        <v>17</v>
      </c>
      <c r="M32" s="33">
        <f t="shared" si="6"/>
        <v>0.6470588235294118</v>
      </c>
      <c r="N32" s="52">
        <v>41</v>
      </c>
      <c r="O32" s="34">
        <f t="shared" si="22"/>
        <v>1.5714285714285714</v>
      </c>
      <c r="P32" s="34">
        <f t="shared" si="22"/>
        <v>0</v>
      </c>
      <c r="Q32" s="29">
        <f t="shared" si="8"/>
        <v>26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2.0258064516129028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5.1583515625000007E-2</v>
      </c>
      <c r="AD32" s="39">
        <f t="shared" si="12"/>
        <v>-0.78303776718750007</v>
      </c>
      <c r="AE32" s="58">
        <v>-4.25</v>
      </c>
      <c r="AF32" s="58">
        <v>-2.55544677005624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1:33" ht="15.75" customHeight="1" x14ac:dyDescent="0.2">
      <c r="A193" s="14"/>
      <c r="B193" s="14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21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</row>
    <row r="222" spans="1:33" ht="15.75" customHeight="1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21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</row>
    <row r="223" spans="1:33" ht="15.75" customHeight="1" x14ac:dyDescent="0.2">
      <c r="S223" s="21"/>
    </row>
    <row r="224" spans="1:33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00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Info!B1:BJ5000""),3,FALSE),"""")"),"Black Extension Cord 3 Pack, 10ft 15ft &amp; 20ft - 16/2 Durable Electrical Cable")</f>
        <v>Black Extension Cord 3 Pack, 10ft 15ft &amp; 20ft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Info!B1:BJ5000""),2,FALSE),"""")"),"B07ZG1NXZW")</f>
        <v>B07ZG1NXZW</v>
      </c>
      <c r="B2" s="3" t="s">
        <v>330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47.75" customHeight="1" x14ac:dyDescent="0.2">
      <c r="A3" s="76" t="s">
        <v>30</v>
      </c>
      <c r="B3" s="77"/>
      <c r="C3" s="47">
        <f>((AE32+AF32)/0.85)*-1</f>
        <v>12.972650261764706</v>
      </c>
      <c r="D3" s="5">
        <f>SUM(D4:D99765)</f>
        <v>183</v>
      </c>
      <c r="E3" s="5"/>
      <c r="F3" s="6">
        <f t="shared" ref="F3:G3" si="0">SUM(F4:F99765)</f>
        <v>2752.8599999999992</v>
      </c>
      <c r="G3" s="6">
        <f t="shared" si="0"/>
        <v>-23.319999999999997</v>
      </c>
      <c r="H3" s="7">
        <f t="shared" ref="H3:H32" si="1">G3/F3*-1</f>
        <v>8.4711899624390647E-3</v>
      </c>
      <c r="I3" s="8">
        <f t="shared" ref="I3:I32" si="2">J3/F3</f>
        <v>0.11532858718235221</v>
      </c>
      <c r="J3" s="6">
        <f>SUM(J4:J99765)</f>
        <v>317.48345451081002</v>
      </c>
      <c r="K3" s="6">
        <f t="shared" ref="K3:K32" si="3">J3/D3</f>
        <v>1.7348822650863935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0.5 - April
0.5 - May
0.5 - June
0.5 - July
1 - Aug
1 - Sept
1.5 - Oct
2.5 - Nov
3.5 - Dec
1.5 - Jan
1.5 - Feb")</f>
        <v>1 - March
0.5 - April
0.5 - May
0.5 - June
0.5 - July
1 - Aug
1 - Sept
1.5 - Oct
2.5 - Nov
3.5 -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QTY-60")</f>
        <v>US QTY-60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3</v>
      </c>
      <c r="X3" s="7">
        <f>W3/D3</f>
        <v>1.6393442622950821E-2</v>
      </c>
      <c r="Y3" s="6"/>
      <c r="Z3" s="5"/>
      <c r="AA3" s="5"/>
      <c r="AB3" s="5"/>
      <c r="AC3" s="5"/>
      <c r="AD3" s="6">
        <f>SUM(AD4:AD99765)</f>
        <v>-32.856517316917738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Info!B2:BZ7000""),37,FALSE)),"""")*-1"),-5.3467527225)</f>
        <v>-5.3467527224999998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264</v>
      </c>
      <c r="C4" s="15">
        <f t="shared" ref="C4:C32" si="4">IFERROR(F4/D4," - ")</f>
        <v>15.093571428571428</v>
      </c>
      <c r="D4" s="16">
        <v>14</v>
      </c>
      <c r="E4" s="16">
        <v>0</v>
      </c>
      <c r="F4" s="17">
        <v>211.31</v>
      </c>
      <c r="G4" s="17">
        <v>0</v>
      </c>
      <c r="H4" s="18">
        <f t="shared" si="1"/>
        <v>0</v>
      </c>
      <c r="I4" s="18">
        <f t="shared" si="2"/>
        <v>0.15692084227825556</v>
      </c>
      <c r="J4" s="17">
        <f t="shared" ref="J4:J32" si="5">F4*0.85+G4+AF4*D4+D4*AE4+AG4+AD4</f>
        <v>33.158943181818181</v>
      </c>
      <c r="K4" s="17">
        <f t="shared" si="3"/>
        <v>2.3684959415584417</v>
      </c>
      <c r="L4" s="16">
        <v>21</v>
      </c>
      <c r="M4" s="19">
        <f t="shared" ref="M4:M32" si="6">IFERROR(D4/L4,"-")</f>
        <v>0.66666666666666663</v>
      </c>
      <c r="N4" s="16">
        <v>151</v>
      </c>
      <c r="O4" s="20">
        <f t="shared" ref="O4:P4" si="7">D4/7</f>
        <v>2</v>
      </c>
      <c r="P4" s="20">
        <f t="shared" si="7"/>
        <v>0</v>
      </c>
      <c r="Q4" s="16">
        <f t="shared" ref="Q4:Q32" si="8">ROUNDDOWN(N4/(O4+P4),0)</f>
        <v>75</v>
      </c>
      <c r="R4" s="16"/>
      <c r="S4" s="21">
        <v>1.7806873977086699</v>
      </c>
      <c r="T4" s="14">
        <v>228</v>
      </c>
      <c r="U4" s="22">
        <v>42</v>
      </c>
      <c r="V4" s="23" t="s">
        <v>331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4.5833333333333337E-2</v>
      </c>
      <c r="AD4" s="25">
        <f t="shared" ref="AD4:AD32" si="12">IFERROR(AB4*AC4*D4*2,0)</f>
        <v>-0.88549999999999995</v>
      </c>
      <c r="AE4" s="25">
        <v>-5.42</v>
      </c>
      <c r="AF4" s="25">
        <v>-4.977789772727272</v>
      </c>
      <c r="AG4" s="25">
        <v>0</v>
      </c>
    </row>
    <row r="5" spans="1:33" ht="15.75" customHeight="1" x14ac:dyDescent="0.2">
      <c r="A5" s="28" t="s">
        <v>35</v>
      </c>
      <c r="B5" s="28" t="s">
        <v>332</v>
      </c>
      <c r="C5" s="15">
        <f t="shared" si="4"/>
        <v>15.737500000000001</v>
      </c>
      <c r="D5" s="29">
        <v>20</v>
      </c>
      <c r="E5" s="29">
        <v>6</v>
      </c>
      <c r="F5" s="30">
        <v>314.75</v>
      </c>
      <c r="G5" s="30">
        <v>0</v>
      </c>
      <c r="H5" s="31">
        <f t="shared" si="1"/>
        <v>0</v>
      </c>
      <c r="I5" s="31">
        <f t="shared" si="2"/>
        <v>0.18527478547589132</v>
      </c>
      <c r="J5" s="32">
        <f t="shared" si="5"/>
        <v>58.315238728536798</v>
      </c>
      <c r="K5" s="32">
        <f t="shared" si="3"/>
        <v>2.9157619364268399</v>
      </c>
      <c r="L5" s="29">
        <v>23</v>
      </c>
      <c r="M5" s="33">
        <f t="shared" si="6"/>
        <v>0.86956521739130432</v>
      </c>
      <c r="N5" s="29">
        <v>125</v>
      </c>
      <c r="O5" s="34">
        <f t="shared" ref="O5:P5" si="13">D5/7</f>
        <v>2.8571428571428572</v>
      </c>
      <c r="P5" s="34">
        <f t="shared" si="13"/>
        <v>0.8571428571428571</v>
      </c>
      <c r="Q5" s="29">
        <f t="shared" si="8"/>
        <v>33</v>
      </c>
      <c r="R5" s="29"/>
      <c r="S5" s="35">
        <v>1.81387478849407</v>
      </c>
      <c r="T5" s="28">
        <v>228</v>
      </c>
      <c r="U5" s="36">
        <v>42</v>
      </c>
      <c r="V5" s="37" t="s">
        <v>331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4.5886442641946697E-2</v>
      </c>
      <c r="AD5" s="39">
        <f t="shared" si="12"/>
        <v>-1.2664658169177287</v>
      </c>
      <c r="AE5" s="39">
        <v>-5.42</v>
      </c>
      <c r="AF5" s="39">
        <v>-4.977789772727272</v>
      </c>
      <c r="AG5" s="39">
        <v>0</v>
      </c>
    </row>
    <row r="6" spans="1:33" ht="15.75" customHeight="1" x14ac:dyDescent="0.2">
      <c r="A6" s="28" t="s">
        <v>37</v>
      </c>
      <c r="B6" s="28" t="s">
        <v>98</v>
      </c>
      <c r="C6" s="15">
        <f t="shared" si="4"/>
        <v>16.787499999999998</v>
      </c>
      <c r="D6" s="29">
        <v>4</v>
      </c>
      <c r="E6" s="29">
        <v>13</v>
      </c>
      <c r="F6" s="30">
        <v>67.149999999999991</v>
      </c>
      <c r="G6" s="30">
        <v>0</v>
      </c>
      <c r="H6" s="31">
        <f t="shared" si="1"/>
        <v>0</v>
      </c>
      <c r="I6" s="31">
        <f t="shared" si="2"/>
        <v>0.22685541190008798</v>
      </c>
      <c r="J6" s="32">
        <f t="shared" si="5"/>
        <v>15.233340909090906</v>
      </c>
      <c r="K6" s="32">
        <f t="shared" si="3"/>
        <v>3.8083352272727264</v>
      </c>
      <c r="L6" s="29">
        <v>18</v>
      </c>
      <c r="M6" s="33">
        <f t="shared" si="6"/>
        <v>0.22222222222222221</v>
      </c>
      <c r="N6" s="29">
        <v>107</v>
      </c>
      <c r="O6" s="34">
        <f t="shared" ref="O6:P6" si="14">D6/7</f>
        <v>0.5714285714285714</v>
      </c>
      <c r="P6" s="34">
        <f t="shared" si="14"/>
        <v>1.8571428571428572</v>
      </c>
      <c r="Q6" s="29">
        <f t="shared" si="8"/>
        <v>44</v>
      </c>
      <c r="R6" s="29"/>
      <c r="S6" s="35">
        <v>2.3373493975903599</v>
      </c>
      <c r="T6" s="28">
        <v>240</v>
      </c>
      <c r="U6" s="36">
        <v>54</v>
      </c>
      <c r="V6" s="37" t="s">
        <v>333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4.5833333333333337E-2</v>
      </c>
      <c r="AD6" s="39">
        <f t="shared" si="12"/>
        <v>-0.253</v>
      </c>
      <c r="AE6" s="39">
        <v>-5.42</v>
      </c>
      <c r="AF6" s="39">
        <v>-4.977789772727272</v>
      </c>
      <c r="AG6" s="39">
        <v>0</v>
      </c>
    </row>
    <row r="7" spans="1:33" ht="15.75" customHeight="1" x14ac:dyDescent="0.2">
      <c r="A7" s="28" t="s">
        <v>39</v>
      </c>
      <c r="B7" s="28" t="s">
        <v>334</v>
      </c>
      <c r="C7" s="15">
        <f t="shared" si="4"/>
        <v>16.95</v>
      </c>
      <c r="D7" s="29">
        <v>4</v>
      </c>
      <c r="E7" s="29">
        <v>38</v>
      </c>
      <c r="F7" s="30">
        <v>67.8</v>
      </c>
      <c r="G7" s="30">
        <v>0</v>
      </c>
      <c r="H7" s="31">
        <f t="shared" si="1"/>
        <v>0</v>
      </c>
      <c r="I7" s="31">
        <f t="shared" si="2"/>
        <v>0.23282951193349422</v>
      </c>
      <c r="J7" s="32">
        <f t="shared" si="5"/>
        <v>15.785840909090908</v>
      </c>
      <c r="K7" s="32">
        <f t="shared" si="3"/>
        <v>3.9464602272727269</v>
      </c>
      <c r="L7" s="29">
        <v>18</v>
      </c>
      <c r="M7" s="33">
        <f t="shared" si="6"/>
        <v>0.22222222222222221</v>
      </c>
      <c r="N7" s="29">
        <v>74</v>
      </c>
      <c r="O7" s="34">
        <f t="shared" ref="O7:P7" si="15">D7/7</f>
        <v>0.5714285714285714</v>
      </c>
      <c r="P7" s="34">
        <f t="shared" si="15"/>
        <v>5.4285714285714288</v>
      </c>
      <c r="Q7" s="29">
        <f t="shared" si="8"/>
        <v>12</v>
      </c>
      <c r="R7" s="29"/>
      <c r="S7" s="35">
        <v>2.8175519630484902</v>
      </c>
      <c r="T7" s="28">
        <v>186</v>
      </c>
      <c r="U7" s="36">
        <v>54</v>
      </c>
      <c r="V7" s="37" t="s">
        <v>335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4.5833333333333337E-2</v>
      </c>
      <c r="AD7" s="39">
        <f t="shared" si="12"/>
        <v>-0.253</v>
      </c>
      <c r="AE7" s="39">
        <v>-5.42</v>
      </c>
      <c r="AF7" s="39">
        <v>-4.977789772727272</v>
      </c>
      <c r="AG7" s="39">
        <v>0</v>
      </c>
    </row>
    <row r="8" spans="1:33" ht="15.75" customHeight="1" x14ac:dyDescent="0.2">
      <c r="A8" s="28" t="s">
        <v>41</v>
      </c>
      <c r="B8" s="28" t="s">
        <v>336</v>
      </c>
      <c r="C8" s="15">
        <f t="shared" si="4"/>
        <v>19.91</v>
      </c>
      <c r="D8" s="29">
        <v>1</v>
      </c>
      <c r="E8" s="29">
        <v>32</v>
      </c>
      <c r="F8" s="30">
        <v>19.91</v>
      </c>
      <c r="G8" s="30">
        <v>0</v>
      </c>
      <c r="H8" s="31">
        <f t="shared" si="1"/>
        <v>0</v>
      </c>
      <c r="I8" s="31">
        <f t="shared" si="2"/>
        <v>0.32447262682069311</v>
      </c>
      <c r="J8" s="32">
        <f t="shared" si="5"/>
        <v>6.4602500000000003</v>
      </c>
      <c r="K8" s="32">
        <f t="shared" si="3"/>
        <v>6.4602500000000003</v>
      </c>
      <c r="L8" s="29">
        <v>17</v>
      </c>
      <c r="M8" s="33">
        <f t="shared" si="6"/>
        <v>5.8823529411764705E-2</v>
      </c>
      <c r="N8" s="29">
        <v>36</v>
      </c>
      <c r="O8" s="34">
        <f t="shared" ref="O8:P8" si="16">D8/7</f>
        <v>0.14285714285714285</v>
      </c>
      <c r="P8" s="34">
        <f t="shared" si="16"/>
        <v>4.5714285714285712</v>
      </c>
      <c r="Q8" s="29">
        <f t="shared" si="8"/>
        <v>7</v>
      </c>
      <c r="R8" s="29"/>
      <c r="S8" s="35">
        <v>2.77665995975855</v>
      </c>
      <c r="T8" s="28">
        <v>186</v>
      </c>
      <c r="U8" s="36">
        <v>54</v>
      </c>
      <c r="V8" s="37" t="s">
        <v>337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4.5833333333333337E-2</v>
      </c>
      <c r="AD8" s="39">
        <f t="shared" si="12"/>
        <v>-6.3250000000000001E-2</v>
      </c>
      <c r="AE8" s="39">
        <v>-5.42</v>
      </c>
      <c r="AF8" s="39">
        <v>-4.9800000000000004</v>
      </c>
      <c r="AG8" s="39">
        <v>0</v>
      </c>
    </row>
    <row r="9" spans="1:33" ht="15.75" customHeight="1" x14ac:dyDescent="0.2">
      <c r="A9" s="28" t="s">
        <v>43</v>
      </c>
      <c r="B9" s="28" t="s">
        <v>338</v>
      </c>
      <c r="C9" s="15">
        <f t="shared" si="4"/>
        <v>19.738</v>
      </c>
      <c r="D9" s="29">
        <v>5</v>
      </c>
      <c r="E9" s="29">
        <v>22</v>
      </c>
      <c r="F9" s="30">
        <v>98.69</v>
      </c>
      <c r="G9" s="30">
        <v>0</v>
      </c>
      <c r="H9" s="31">
        <f t="shared" si="1"/>
        <v>0</v>
      </c>
      <c r="I9" s="31">
        <f t="shared" si="2"/>
        <v>0.31749463425418478</v>
      </c>
      <c r="J9" s="32">
        <f t="shared" si="5"/>
        <v>31.333545454545497</v>
      </c>
      <c r="K9" s="32">
        <f t="shared" si="3"/>
        <v>6.2667090909090994</v>
      </c>
      <c r="L9" s="29">
        <v>39</v>
      </c>
      <c r="M9" s="33">
        <f t="shared" si="6"/>
        <v>0.12820512820512819</v>
      </c>
      <c r="N9" s="29">
        <v>14</v>
      </c>
      <c r="O9" s="34">
        <f t="shared" ref="O9:P9" si="17">D9/7</f>
        <v>0.7142857142857143</v>
      </c>
      <c r="P9" s="34">
        <f t="shared" si="17"/>
        <v>3.1428571428571428</v>
      </c>
      <c r="Q9" s="29">
        <f t="shared" si="8"/>
        <v>3</v>
      </c>
      <c r="R9" s="29"/>
      <c r="S9" s="35">
        <v>2.9233954451345698</v>
      </c>
      <c r="T9" s="28">
        <v>186</v>
      </c>
      <c r="U9" s="36">
        <v>54</v>
      </c>
      <c r="V9" s="37" t="s">
        <v>339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4.5833333333333337E-2</v>
      </c>
      <c r="AD9" s="39">
        <f t="shared" si="12"/>
        <v>-0.31625000000000003</v>
      </c>
      <c r="AE9" s="39">
        <v>-5.42</v>
      </c>
      <c r="AF9" s="39">
        <v>-5.0273409090909</v>
      </c>
      <c r="AG9" s="39">
        <v>0</v>
      </c>
    </row>
    <row r="10" spans="1:33" ht="15.75" customHeight="1" x14ac:dyDescent="0.2">
      <c r="A10" s="28" t="s">
        <v>45</v>
      </c>
      <c r="B10" s="28" t="s">
        <v>340</v>
      </c>
      <c r="C10" s="15">
        <f t="shared" si="4"/>
        <v>25.596666666666668</v>
      </c>
      <c r="D10" s="29">
        <v>3</v>
      </c>
      <c r="E10" s="29">
        <v>1</v>
      </c>
      <c r="F10" s="30">
        <v>76.790000000000006</v>
      </c>
      <c r="G10" s="30">
        <v>0</v>
      </c>
      <c r="H10" s="31">
        <f t="shared" si="1"/>
        <v>0</v>
      </c>
      <c r="I10" s="31">
        <f t="shared" si="2"/>
        <v>0.439376576021973</v>
      </c>
      <c r="J10" s="32">
        <f t="shared" si="5"/>
        <v>33.739727272727308</v>
      </c>
      <c r="K10" s="32">
        <f t="shared" si="3"/>
        <v>11.246575757575769</v>
      </c>
      <c r="L10" s="29">
        <v>26</v>
      </c>
      <c r="M10" s="33">
        <f t="shared" si="6"/>
        <v>0.11538461538461539</v>
      </c>
      <c r="N10" s="29">
        <v>58</v>
      </c>
      <c r="O10" s="34">
        <f t="shared" ref="O10:P10" si="18">D10/7</f>
        <v>0.42857142857142855</v>
      </c>
      <c r="P10" s="34">
        <f t="shared" si="18"/>
        <v>0.14285714285714285</v>
      </c>
      <c r="Q10" s="29">
        <f t="shared" si="8"/>
        <v>101</v>
      </c>
      <c r="R10" s="29"/>
      <c r="S10" s="35">
        <v>3.1963470319634699</v>
      </c>
      <c r="T10" s="28">
        <v>186</v>
      </c>
      <c r="U10" s="36">
        <v>54</v>
      </c>
      <c r="V10" s="37" t="s">
        <v>341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4.5833333333333337E-2</v>
      </c>
      <c r="AD10" s="39">
        <f t="shared" si="12"/>
        <v>-0.18975</v>
      </c>
      <c r="AE10" s="39">
        <v>-5.42</v>
      </c>
      <c r="AF10" s="39">
        <v>-5.0273409090909</v>
      </c>
      <c r="AG10" s="39">
        <v>0</v>
      </c>
    </row>
    <row r="11" spans="1:33" ht="15.75" customHeight="1" x14ac:dyDescent="0.2">
      <c r="A11" s="28" t="s">
        <v>47</v>
      </c>
      <c r="B11" s="28" t="s">
        <v>342</v>
      </c>
      <c r="C11" s="15">
        <f t="shared" si="4"/>
        <v>23.68</v>
      </c>
      <c r="D11" s="29">
        <v>1</v>
      </c>
      <c r="E11" s="29">
        <v>1</v>
      </c>
      <c r="F11" s="30">
        <v>23.68</v>
      </c>
      <c r="G11" s="30">
        <v>0</v>
      </c>
      <c r="H11" s="31">
        <f t="shared" si="1"/>
        <v>0</v>
      </c>
      <c r="I11" s="31">
        <f t="shared" si="2"/>
        <v>0.40614058660933705</v>
      </c>
      <c r="J11" s="32">
        <f t="shared" si="5"/>
        <v>9.617409090909101</v>
      </c>
      <c r="K11" s="32">
        <f t="shared" si="3"/>
        <v>9.617409090909101</v>
      </c>
      <c r="L11" s="29">
        <v>17</v>
      </c>
      <c r="M11" s="33">
        <f t="shared" si="6"/>
        <v>5.8823529411764705E-2</v>
      </c>
      <c r="N11" s="29">
        <v>50</v>
      </c>
      <c r="O11" s="34">
        <f t="shared" ref="O11:P11" si="19">D11/7</f>
        <v>0.14285714285714285</v>
      </c>
      <c r="P11" s="34">
        <f t="shared" si="19"/>
        <v>0.14285714285714285</v>
      </c>
      <c r="Q11" s="29">
        <f t="shared" si="8"/>
        <v>175</v>
      </c>
      <c r="R11" s="29"/>
      <c r="S11" s="35">
        <v>3.4895833333333299</v>
      </c>
      <c r="T11" s="28">
        <v>594</v>
      </c>
      <c r="U11" s="36">
        <v>54</v>
      </c>
      <c r="V11" s="37" t="s">
        <v>343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4.5833333333333337E-2</v>
      </c>
      <c r="AD11" s="39">
        <f t="shared" si="12"/>
        <v>-6.3250000000000001E-2</v>
      </c>
      <c r="AE11" s="39">
        <v>-5.42</v>
      </c>
      <c r="AF11" s="39">
        <v>-5.0273409090909</v>
      </c>
      <c r="AG11" s="39">
        <v>0</v>
      </c>
    </row>
    <row r="12" spans="1:33" ht="15.75" customHeight="1" x14ac:dyDescent="0.2">
      <c r="A12" s="28" t="s">
        <v>49</v>
      </c>
      <c r="B12" s="28" t="s">
        <v>113</v>
      </c>
      <c r="C12" s="15">
        <f t="shared" si="4"/>
        <v>17.760000000000002</v>
      </c>
      <c r="D12" s="29">
        <v>2</v>
      </c>
      <c r="E12" s="29">
        <v>0</v>
      </c>
      <c r="F12" s="30">
        <v>35.520000000000003</v>
      </c>
      <c r="G12" s="30">
        <v>0</v>
      </c>
      <c r="H12" s="31">
        <f t="shared" si="1"/>
        <v>0</v>
      </c>
      <c r="I12" s="31">
        <f t="shared" si="2"/>
        <v>0.25818744881244937</v>
      </c>
      <c r="J12" s="32">
        <f t="shared" si="5"/>
        <v>9.170818181818202</v>
      </c>
      <c r="K12" s="32">
        <f t="shared" si="3"/>
        <v>4.585409090909101</v>
      </c>
      <c r="L12" s="29">
        <v>0</v>
      </c>
      <c r="M12" s="33" t="str">
        <f t="shared" si="6"/>
        <v>-</v>
      </c>
      <c r="N12" s="29">
        <v>42</v>
      </c>
      <c r="O12" s="34">
        <f t="shared" ref="O12:P12" si="20">D12/7</f>
        <v>0.2857142857142857</v>
      </c>
      <c r="P12" s="34">
        <f t="shared" si="20"/>
        <v>0</v>
      </c>
      <c r="Q12" s="29">
        <f t="shared" si="8"/>
        <v>147</v>
      </c>
      <c r="R12" s="29"/>
      <c r="S12" s="35">
        <v>2.7260579064587902</v>
      </c>
      <c r="T12" s="28">
        <v>540</v>
      </c>
      <c r="U12" s="36">
        <v>54</v>
      </c>
      <c r="V12" s="37" t="s">
        <v>344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4.5833333333333337E-2</v>
      </c>
      <c r="AD12" s="39">
        <f t="shared" si="12"/>
        <v>-0.1265</v>
      </c>
      <c r="AE12" s="39">
        <v>-5.42</v>
      </c>
      <c r="AF12" s="39">
        <v>-5.0273409090909</v>
      </c>
      <c r="AG12" s="39">
        <v>0</v>
      </c>
    </row>
    <row r="13" spans="1:33" ht="15.75" customHeight="1" x14ac:dyDescent="0.2">
      <c r="A13" s="28" t="s">
        <v>51</v>
      </c>
      <c r="B13" s="28" t="s">
        <v>345</v>
      </c>
      <c r="C13" s="15">
        <f t="shared" si="4"/>
        <v>16.066666666666666</v>
      </c>
      <c r="D13" s="29">
        <v>6</v>
      </c>
      <c r="E13" s="29">
        <v>0</v>
      </c>
      <c r="F13" s="32">
        <v>96.399999999999991</v>
      </c>
      <c r="G13" s="30">
        <v>-23.319999999999997</v>
      </c>
      <c r="H13" s="31">
        <f t="shared" si="1"/>
        <v>0.24190871369294606</v>
      </c>
      <c r="I13" s="31">
        <f t="shared" si="2"/>
        <v>-4.7718078083741795E-2</v>
      </c>
      <c r="J13" s="32">
        <f t="shared" si="5"/>
        <v>-4.6000227272727088</v>
      </c>
      <c r="K13" s="32">
        <f t="shared" si="3"/>
        <v>-0.76667045454545146</v>
      </c>
      <c r="L13" s="29">
        <v>14</v>
      </c>
      <c r="M13" s="33">
        <f t="shared" si="6"/>
        <v>0.42857142857142855</v>
      </c>
      <c r="N13" s="29">
        <v>97</v>
      </c>
      <c r="O13" s="34">
        <f t="shared" ref="O13:P13" si="21">D13/7</f>
        <v>0.8571428571428571</v>
      </c>
      <c r="P13" s="34">
        <f t="shared" si="21"/>
        <v>0</v>
      </c>
      <c r="Q13" s="29">
        <f t="shared" si="8"/>
        <v>113</v>
      </c>
      <c r="R13" s="29"/>
      <c r="S13" s="35">
        <v>2.4016736401673602</v>
      </c>
      <c r="T13" s="28">
        <v>486</v>
      </c>
      <c r="U13" s="36">
        <v>78</v>
      </c>
      <c r="V13" s="37" t="s">
        <v>346</v>
      </c>
      <c r="W13" s="28">
        <v>3</v>
      </c>
      <c r="X13" s="38">
        <f t="shared" si="9"/>
        <v>0.5</v>
      </c>
      <c r="Y13" s="39">
        <f t="shared" si="10"/>
        <v>1.9433333333333331</v>
      </c>
      <c r="Z13" s="28">
        <v>9</v>
      </c>
      <c r="AA13" s="28" t="s">
        <v>34</v>
      </c>
      <c r="AB13" s="40">
        <f t="shared" si="11"/>
        <v>-0.69</v>
      </c>
      <c r="AC13" s="41">
        <v>4.5833333333333337E-2</v>
      </c>
      <c r="AD13" s="39">
        <f t="shared" si="12"/>
        <v>-0.3795</v>
      </c>
      <c r="AE13" s="39">
        <v>-5.42</v>
      </c>
      <c r="AF13" s="39">
        <v>-5.0534204545454502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14.863846153846152</v>
      </c>
      <c r="D14" s="29">
        <v>13</v>
      </c>
      <c r="E14" s="29">
        <v>0</v>
      </c>
      <c r="F14" s="32">
        <v>193.23</v>
      </c>
      <c r="G14" s="30">
        <v>0</v>
      </c>
      <c r="H14" s="31">
        <f t="shared" si="1"/>
        <v>0</v>
      </c>
      <c r="I14" s="31">
        <f t="shared" si="2"/>
        <v>0.14112086162039617</v>
      </c>
      <c r="J14" s="32">
        <f t="shared" si="5"/>
        <v>27.268784090909147</v>
      </c>
      <c r="K14" s="32">
        <f t="shared" si="3"/>
        <v>2.0975987762237804</v>
      </c>
      <c r="L14" s="29">
        <v>15</v>
      </c>
      <c r="M14" s="33">
        <f t="shared" si="6"/>
        <v>0.8666666666666667</v>
      </c>
      <c r="N14" s="29">
        <v>83</v>
      </c>
      <c r="O14" s="34">
        <f t="shared" ref="O14:P14" si="22">D14/7</f>
        <v>1.8571428571428572</v>
      </c>
      <c r="P14" s="34">
        <f t="shared" si="22"/>
        <v>0</v>
      </c>
      <c r="Q14" s="29">
        <f t="shared" si="8"/>
        <v>44</v>
      </c>
      <c r="R14" s="29"/>
      <c r="S14" s="35">
        <v>1.8350951374207101</v>
      </c>
      <c r="T14" s="28">
        <v>486</v>
      </c>
      <c r="U14" s="36">
        <v>78</v>
      </c>
      <c r="V14" s="37" t="s">
        <v>346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4.5833333333333337E-2</v>
      </c>
      <c r="AD14" s="39">
        <f t="shared" si="12"/>
        <v>-0.82225000000000004</v>
      </c>
      <c r="AE14" s="39">
        <v>-5.42</v>
      </c>
      <c r="AF14" s="39">
        <v>-5.0534204545454502</v>
      </c>
      <c r="AG14" s="39">
        <v>0</v>
      </c>
    </row>
    <row r="15" spans="1:33" ht="15.75" customHeight="1" x14ac:dyDescent="0.2">
      <c r="A15" s="28" t="s">
        <v>54</v>
      </c>
      <c r="B15" s="28" t="s">
        <v>347</v>
      </c>
      <c r="C15" s="15">
        <f t="shared" si="4"/>
        <v>13.293333333333335</v>
      </c>
      <c r="D15" s="29">
        <v>6</v>
      </c>
      <c r="E15" s="29">
        <v>0</v>
      </c>
      <c r="F15" s="32">
        <v>79.760000000000005</v>
      </c>
      <c r="G15" s="30">
        <v>0</v>
      </c>
      <c r="H15" s="31">
        <f t="shared" si="1"/>
        <v>0</v>
      </c>
      <c r="I15" s="31">
        <f t="shared" si="2"/>
        <v>5.7371831403301245E-2</v>
      </c>
      <c r="J15" s="32">
        <f t="shared" si="5"/>
        <v>4.5759772727273074</v>
      </c>
      <c r="K15" s="32">
        <f t="shared" si="3"/>
        <v>0.76266287878788452</v>
      </c>
      <c r="L15" s="29">
        <v>10</v>
      </c>
      <c r="M15" s="33">
        <f t="shared" si="6"/>
        <v>0.6</v>
      </c>
      <c r="N15" s="29">
        <v>73</v>
      </c>
      <c r="O15" s="34">
        <f t="shared" ref="O15:P15" si="23">D15/7</f>
        <v>0.8571428571428571</v>
      </c>
      <c r="P15" s="34">
        <f t="shared" si="23"/>
        <v>0</v>
      </c>
      <c r="Q15" s="29">
        <f t="shared" si="8"/>
        <v>85</v>
      </c>
      <c r="R15" s="29"/>
      <c r="S15" s="35">
        <v>1.98533007334963</v>
      </c>
      <c r="T15" s="28">
        <v>486</v>
      </c>
      <c r="U15" s="36">
        <v>78</v>
      </c>
      <c r="V15" s="37" t="s">
        <v>346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4.5833333333333337E-2</v>
      </c>
      <c r="AD15" s="39">
        <f t="shared" si="12"/>
        <v>-0.3795</v>
      </c>
      <c r="AE15" s="39">
        <v>-5.42</v>
      </c>
      <c r="AF15" s="39">
        <v>-5.0534204545454502</v>
      </c>
      <c r="AG15" s="39">
        <v>0</v>
      </c>
    </row>
    <row r="16" spans="1:33" ht="15.75" customHeight="1" x14ac:dyDescent="0.2">
      <c r="A16" s="28" t="s">
        <v>56</v>
      </c>
      <c r="B16" s="28" t="s">
        <v>244</v>
      </c>
      <c r="C16" s="15">
        <f t="shared" si="4"/>
        <v>13.227916666666667</v>
      </c>
      <c r="D16" s="29">
        <v>24</v>
      </c>
      <c r="E16" s="29">
        <v>0</v>
      </c>
      <c r="F16" s="32">
        <v>317.47000000000003</v>
      </c>
      <c r="G16" s="30">
        <v>0</v>
      </c>
      <c r="H16" s="31">
        <f t="shared" si="1"/>
        <v>0</v>
      </c>
      <c r="I16" s="31">
        <f t="shared" si="2"/>
        <v>5.3452008350109416E-2</v>
      </c>
      <c r="J16" s="32">
        <f t="shared" si="5"/>
        <v>16.969409090909238</v>
      </c>
      <c r="K16" s="32">
        <f t="shared" si="3"/>
        <v>0.70705871212121829</v>
      </c>
      <c r="L16" s="29">
        <v>17</v>
      </c>
      <c r="M16" s="33">
        <f t="shared" si="6"/>
        <v>1.411764705882353</v>
      </c>
      <c r="N16" s="29">
        <v>53</v>
      </c>
      <c r="O16" s="34">
        <f t="shared" ref="O16:P16" si="24">D16/7</f>
        <v>3.4285714285714284</v>
      </c>
      <c r="P16" s="34">
        <f t="shared" si="24"/>
        <v>0</v>
      </c>
      <c r="Q16" s="29">
        <f t="shared" si="8"/>
        <v>15</v>
      </c>
      <c r="R16" s="29"/>
      <c r="S16" s="35">
        <v>2.6832298136645898</v>
      </c>
      <c r="T16" s="28">
        <v>486</v>
      </c>
      <c r="U16" s="36">
        <v>78</v>
      </c>
      <c r="V16" s="37" t="s">
        <v>346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4.5833333333333337E-2</v>
      </c>
      <c r="AD16" s="39">
        <f t="shared" si="12"/>
        <v>-1.518</v>
      </c>
      <c r="AE16" s="39">
        <v>-5.42</v>
      </c>
      <c r="AF16" s="39">
        <v>-5.0534204545454502</v>
      </c>
      <c r="AG16" s="39">
        <v>0</v>
      </c>
    </row>
    <row r="17" spans="1:33" ht="15.75" customHeight="1" x14ac:dyDescent="0.2">
      <c r="A17" s="28" t="s">
        <v>58</v>
      </c>
      <c r="B17" s="28" t="s">
        <v>348</v>
      </c>
      <c r="C17" s="15">
        <f t="shared" si="4"/>
        <v>13.402500000000002</v>
      </c>
      <c r="D17" s="29">
        <v>16</v>
      </c>
      <c r="E17" s="29">
        <v>4</v>
      </c>
      <c r="F17" s="32">
        <v>214.44000000000003</v>
      </c>
      <c r="G17" s="30">
        <v>0</v>
      </c>
      <c r="H17" s="31">
        <f t="shared" si="1"/>
        <v>0</v>
      </c>
      <c r="I17" s="31">
        <f t="shared" si="2"/>
        <v>4.9397175589137761E-3</v>
      </c>
      <c r="J17" s="32">
        <f t="shared" si="5"/>
        <v>1.0592730333334703</v>
      </c>
      <c r="K17" s="32">
        <f t="shared" si="3"/>
        <v>6.6204564583341896E-2</v>
      </c>
      <c r="L17" s="29">
        <v>15</v>
      </c>
      <c r="M17" s="33">
        <f t="shared" si="6"/>
        <v>1.0666666666666667</v>
      </c>
      <c r="N17" s="29">
        <v>34</v>
      </c>
      <c r="O17" s="34">
        <f t="shared" ref="O17:P17" si="25">D17/7</f>
        <v>2.2857142857142856</v>
      </c>
      <c r="P17" s="34">
        <f t="shared" si="25"/>
        <v>0.5714285714285714</v>
      </c>
      <c r="Q17" s="29">
        <f t="shared" si="8"/>
        <v>11</v>
      </c>
      <c r="R17" s="29"/>
      <c r="S17" s="35">
        <v>2.6787878787878698</v>
      </c>
      <c r="T17" s="28">
        <v>486</v>
      </c>
      <c r="U17" s="36">
        <v>78</v>
      </c>
      <c r="V17" s="37" t="s">
        <v>346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0.23858968750000001</v>
      </c>
      <c r="AD17" s="39">
        <f t="shared" si="12"/>
        <v>-5.2680603000000001</v>
      </c>
      <c r="AE17" s="39">
        <v>-5.8</v>
      </c>
      <c r="AF17" s="39">
        <v>-5.1966666666666601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14.43125</v>
      </c>
      <c r="D18" s="29">
        <v>8</v>
      </c>
      <c r="E18" s="29">
        <v>0</v>
      </c>
      <c r="F18" s="32">
        <v>115.45</v>
      </c>
      <c r="G18" s="30">
        <v>0</v>
      </c>
      <c r="H18" s="31">
        <f t="shared" si="1"/>
        <v>0</v>
      </c>
      <c r="I18" s="31">
        <f t="shared" si="2"/>
        <v>6.5180913959867595E-2</v>
      </c>
      <c r="J18" s="32">
        <f t="shared" si="5"/>
        <v>7.5251365166667137</v>
      </c>
      <c r="K18" s="32">
        <f t="shared" si="3"/>
        <v>0.94064206458333921</v>
      </c>
      <c r="L18" s="29">
        <v>16</v>
      </c>
      <c r="M18" s="33">
        <f t="shared" si="6"/>
        <v>0.5</v>
      </c>
      <c r="N18" s="29">
        <v>26</v>
      </c>
      <c r="O18" s="34">
        <f t="shared" ref="O18:P18" si="26">D18/7</f>
        <v>1.1428571428571428</v>
      </c>
      <c r="P18" s="34">
        <f t="shared" si="26"/>
        <v>0</v>
      </c>
      <c r="Q18" s="29">
        <f t="shared" si="8"/>
        <v>22</v>
      </c>
      <c r="R18" s="29"/>
      <c r="S18" s="35">
        <v>2.8493150684931501</v>
      </c>
      <c r="T18" s="28">
        <v>408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0.23858968750000001</v>
      </c>
      <c r="AD18" s="39">
        <f t="shared" si="12"/>
        <v>-2.6340301500000001</v>
      </c>
      <c r="AE18" s="39">
        <v>-5.8</v>
      </c>
      <c r="AF18" s="39">
        <v>-5.1966666666666601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15.077500000000001</v>
      </c>
      <c r="D19" s="29">
        <v>4</v>
      </c>
      <c r="E19" s="29">
        <v>1</v>
      </c>
      <c r="F19" s="32">
        <v>60.31</v>
      </c>
      <c r="G19" s="30">
        <v>0</v>
      </c>
      <c r="H19" s="31">
        <f t="shared" si="1"/>
        <v>0</v>
      </c>
      <c r="I19" s="31">
        <f t="shared" si="2"/>
        <v>8.2736167440446567E-2</v>
      </c>
      <c r="J19" s="32">
        <f t="shared" si="5"/>
        <v>4.989818258333333</v>
      </c>
      <c r="K19" s="32">
        <f t="shared" si="3"/>
        <v>1.2474545645833333</v>
      </c>
      <c r="L19" s="29">
        <v>10</v>
      </c>
      <c r="M19" s="33">
        <f t="shared" si="6"/>
        <v>0.4</v>
      </c>
      <c r="N19" s="29">
        <v>60</v>
      </c>
      <c r="O19" s="34">
        <f t="shared" ref="O19:P19" si="27">D19/7</f>
        <v>0.5714285714285714</v>
      </c>
      <c r="P19" s="34">
        <f t="shared" si="27"/>
        <v>0.14285714285714285</v>
      </c>
      <c r="Q19" s="29">
        <f t="shared" si="8"/>
        <v>84</v>
      </c>
      <c r="R19" s="29"/>
      <c r="S19" s="35">
        <v>2.44794952681388</v>
      </c>
      <c r="T19" s="28">
        <v>408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0.23858968750000001</v>
      </c>
      <c r="AD19" s="39">
        <f t="shared" si="12"/>
        <v>-1.317015075</v>
      </c>
      <c r="AE19" s="39">
        <v>-5.8</v>
      </c>
      <c r="AF19" s="39">
        <v>-5.4391666666666669</v>
      </c>
      <c r="AG19" s="39">
        <v>0</v>
      </c>
    </row>
    <row r="20" spans="1:33" ht="15.75" customHeight="1" x14ac:dyDescent="0.2">
      <c r="A20" s="28" t="s">
        <v>62</v>
      </c>
      <c r="B20" s="28" t="s">
        <v>349</v>
      </c>
      <c r="C20" s="15">
        <f t="shared" si="4"/>
        <v>15.058000000000002</v>
      </c>
      <c r="D20" s="29">
        <v>5</v>
      </c>
      <c r="E20" s="29">
        <v>2</v>
      </c>
      <c r="F20" s="32">
        <v>75.290000000000006</v>
      </c>
      <c r="G20" s="30">
        <v>0</v>
      </c>
      <c r="H20" s="31">
        <f t="shared" si="1"/>
        <v>0</v>
      </c>
      <c r="I20" s="31">
        <f t="shared" si="2"/>
        <v>8.1742566382211057E-2</v>
      </c>
      <c r="J20" s="32">
        <f t="shared" si="5"/>
        <v>6.1543978229166711</v>
      </c>
      <c r="K20" s="32">
        <f t="shared" si="3"/>
        <v>1.2308795645833341</v>
      </c>
      <c r="L20" s="29">
        <v>7</v>
      </c>
      <c r="M20" s="33">
        <f t="shared" si="6"/>
        <v>0.7142857142857143</v>
      </c>
      <c r="N20" s="29">
        <v>47</v>
      </c>
      <c r="O20" s="34">
        <f t="shared" ref="O20:P20" si="28">D20/7</f>
        <v>0.7142857142857143</v>
      </c>
      <c r="P20" s="34">
        <f t="shared" si="28"/>
        <v>0.2857142857142857</v>
      </c>
      <c r="Q20" s="29">
        <f t="shared" si="8"/>
        <v>47</v>
      </c>
      <c r="R20" s="29"/>
      <c r="S20" s="35">
        <v>2.6240000000000001</v>
      </c>
      <c r="T20" s="28">
        <v>408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0.23858968750000001</v>
      </c>
      <c r="AD20" s="39">
        <f t="shared" si="12"/>
        <v>-1.6462688437500002</v>
      </c>
      <c r="AE20" s="39">
        <v>-5.8</v>
      </c>
      <c r="AF20" s="39">
        <v>-5.4391666666666669</v>
      </c>
      <c r="AG20" s="39">
        <v>0</v>
      </c>
    </row>
    <row r="21" spans="1:33" ht="15.75" customHeight="1" x14ac:dyDescent="0.2">
      <c r="A21" s="28" t="s">
        <v>63</v>
      </c>
      <c r="B21" s="28" t="s">
        <v>350</v>
      </c>
      <c r="C21" s="15">
        <f t="shared" si="4"/>
        <v>15.103333333333333</v>
      </c>
      <c r="D21" s="29">
        <v>3</v>
      </c>
      <c r="E21" s="29">
        <v>0</v>
      </c>
      <c r="F21" s="32">
        <v>45.31</v>
      </c>
      <c r="G21" s="30">
        <v>0</v>
      </c>
      <c r="H21" s="31">
        <f t="shared" si="1"/>
        <v>0</v>
      </c>
      <c r="I21" s="31">
        <f t="shared" si="2"/>
        <v>8.4048525573824751E-2</v>
      </c>
      <c r="J21" s="32">
        <f t="shared" si="5"/>
        <v>3.8082386937499995</v>
      </c>
      <c r="K21" s="32">
        <f t="shared" si="3"/>
        <v>1.2694128979166666</v>
      </c>
      <c r="L21" s="29">
        <v>9</v>
      </c>
      <c r="M21" s="33">
        <f t="shared" si="6"/>
        <v>0.33333333333333331</v>
      </c>
      <c r="N21" s="29">
        <v>42</v>
      </c>
      <c r="O21" s="34">
        <f t="shared" ref="O21:P21" si="29">D21/7</f>
        <v>0.42857142857142855</v>
      </c>
      <c r="P21" s="34">
        <f t="shared" si="29"/>
        <v>0</v>
      </c>
      <c r="Q21" s="29">
        <f t="shared" si="8"/>
        <v>98</v>
      </c>
      <c r="R21" s="29"/>
      <c r="S21" s="35">
        <v>2.3272727272727201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0.23858968750000001</v>
      </c>
      <c r="AD21" s="39">
        <f t="shared" si="12"/>
        <v>-0.98776130625000003</v>
      </c>
      <c r="AE21" s="39">
        <v>-5.8</v>
      </c>
      <c r="AF21" s="39">
        <v>-5.4391666666666669</v>
      </c>
      <c r="AG21" s="39">
        <v>0</v>
      </c>
    </row>
    <row r="22" spans="1:33" ht="15.75" customHeight="1" x14ac:dyDescent="0.2">
      <c r="A22" s="28" t="s">
        <v>64</v>
      </c>
      <c r="B22" s="28" t="s">
        <v>351</v>
      </c>
      <c r="C22" s="15">
        <f t="shared" si="4"/>
        <v>15.743333333333332</v>
      </c>
      <c r="D22" s="29">
        <v>6</v>
      </c>
      <c r="E22" s="29">
        <v>0</v>
      </c>
      <c r="F22" s="30">
        <v>94.46</v>
      </c>
      <c r="G22" s="30">
        <v>0</v>
      </c>
      <c r="H22" s="31">
        <f t="shared" si="1"/>
        <v>0</v>
      </c>
      <c r="I22" s="31">
        <f t="shared" si="2"/>
        <v>0.11518608286576323</v>
      </c>
      <c r="J22" s="32">
        <f t="shared" si="5"/>
        <v>10.880477387499994</v>
      </c>
      <c r="K22" s="32">
        <f t="shared" si="3"/>
        <v>1.8134128979166657</v>
      </c>
      <c r="L22" s="29">
        <v>11</v>
      </c>
      <c r="M22" s="33">
        <f t="shared" si="6"/>
        <v>0.54545454545454541</v>
      </c>
      <c r="N22" s="29">
        <v>43</v>
      </c>
      <c r="O22" s="34">
        <f t="shared" ref="O22:P22" si="30">D22/7</f>
        <v>0.8571428571428571</v>
      </c>
      <c r="P22" s="34">
        <f t="shared" si="30"/>
        <v>0</v>
      </c>
      <c r="Q22" s="29">
        <f t="shared" si="8"/>
        <v>50</v>
      </c>
      <c r="R22" s="29"/>
      <c r="S22" s="35">
        <v>2.43956043956043</v>
      </c>
      <c r="T22" s="28">
        <v>408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0.23858968750000001</v>
      </c>
      <c r="AD22" s="39">
        <f t="shared" si="12"/>
        <v>-1.9755226125000001</v>
      </c>
      <c r="AE22" s="39">
        <v>-5.8</v>
      </c>
      <c r="AF22" s="39">
        <v>-5.4391666666666669</v>
      </c>
      <c r="AG22" s="39">
        <v>0</v>
      </c>
    </row>
    <row r="23" spans="1:33" ht="15.75" customHeight="1" x14ac:dyDescent="0.2">
      <c r="A23" s="28" t="s">
        <v>65</v>
      </c>
      <c r="B23" s="28" t="s">
        <v>352</v>
      </c>
      <c r="C23" s="15">
        <f t="shared" si="4"/>
        <v>14.99</v>
      </c>
      <c r="D23" s="29">
        <v>4</v>
      </c>
      <c r="E23" s="29">
        <v>4</v>
      </c>
      <c r="F23" s="32">
        <v>59.96</v>
      </c>
      <c r="G23" s="30">
        <v>0</v>
      </c>
      <c r="H23" s="31">
        <f t="shared" si="1"/>
        <v>0</v>
      </c>
      <c r="I23" s="31">
        <f t="shared" si="2"/>
        <v>7.8257475956193021E-2</v>
      </c>
      <c r="J23" s="32">
        <f t="shared" si="5"/>
        <v>4.6923182583333336</v>
      </c>
      <c r="K23" s="32">
        <f t="shared" si="3"/>
        <v>1.1730795645833334</v>
      </c>
      <c r="L23" s="29">
        <v>14</v>
      </c>
      <c r="M23" s="33">
        <f t="shared" si="6"/>
        <v>0.2857142857142857</v>
      </c>
      <c r="N23" s="29">
        <v>35</v>
      </c>
      <c r="O23" s="34">
        <f t="shared" ref="O23:P23" si="31">D23/7</f>
        <v>0.5714285714285714</v>
      </c>
      <c r="P23" s="34">
        <f t="shared" si="31"/>
        <v>0.5714285714285714</v>
      </c>
      <c r="Q23" s="29">
        <f t="shared" si="8"/>
        <v>30</v>
      </c>
      <c r="R23" s="29"/>
      <c r="S23" s="35">
        <v>1.9178082191780801</v>
      </c>
      <c r="T23" s="28">
        <v>408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0.23858968750000001</v>
      </c>
      <c r="AD23" s="39">
        <f t="shared" si="12"/>
        <v>-1.317015075</v>
      </c>
      <c r="AE23" s="39">
        <v>-5.8</v>
      </c>
      <c r="AF23" s="39">
        <v>-5.4391666666666669</v>
      </c>
      <c r="AG23" s="39">
        <v>0</v>
      </c>
    </row>
    <row r="24" spans="1:33" ht="15.75" customHeight="1" x14ac:dyDescent="0.2">
      <c r="A24" s="28" t="s">
        <v>66</v>
      </c>
      <c r="B24" s="28" t="s">
        <v>351</v>
      </c>
      <c r="C24" s="15">
        <f t="shared" si="4"/>
        <v>14.84</v>
      </c>
      <c r="D24" s="29">
        <v>8</v>
      </c>
      <c r="E24" s="29">
        <v>3</v>
      </c>
      <c r="F24" s="32">
        <v>118.72</v>
      </c>
      <c r="G24" s="32">
        <v>0</v>
      </c>
      <c r="H24" s="31">
        <f t="shared" si="1"/>
        <v>0</v>
      </c>
      <c r="I24" s="31">
        <f t="shared" si="2"/>
        <v>7.0456843974618072E-2</v>
      </c>
      <c r="J24" s="32">
        <f t="shared" si="5"/>
        <v>8.364636516666657</v>
      </c>
      <c r="K24" s="32">
        <f t="shared" si="3"/>
        <v>1.0455795645833321</v>
      </c>
      <c r="L24" s="29">
        <v>10</v>
      </c>
      <c r="M24" s="33">
        <f t="shared" si="6"/>
        <v>0.8</v>
      </c>
      <c r="N24" s="29">
        <v>26</v>
      </c>
      <c r="O24" s="34">
        <f t="shared" ref="O24:P24" si="32">D24/7</f>
        <v>1.1428571428571428</v>
      </c>
      <c r="P24" s="34">
        <f t="shared" si="32"/>
        <v>0.42857142857142855</v>
      </c>
      <c r="Q24" s="29">
        <f t="shared" si="8"/>
        <v>16</v>
      </c>
      <c r="R24" s="29"/>
      <c r="S24" s="35">
        <v>2.07339449541284</v>
      </c>
      <c r="T24" s="28">
        <v>408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0.23858968750000001</v>
      </c>
      <c r="AD24" s="39">
        <f t="shared" si="12"/>
        <v>-2.6340301500000001</v>
      </c>
      <c r="AE24" s="39">
        <v>-5.8</v>
      </c>
      <c r="AF24" s="39">
        <v>-5.4391666666666669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14.118333333333334</v>
      </c>
      <c r="D25" s="29">
        <v>6</v>
      </c>
      <c r="E25" s="29">
        <v>0</v>
      </c>
      <c r="F25" s="32">
        <v>84.710000000000008</v>
      </c>
      <c r="G25" s="32">
        <v>0</v>
      </c>
      <c r="H25" s="31">
        <f t="shared" si="1"/>
        <v>0</v>
      </c>
      <c r="I25" s="31">
        <f t="shared" si="2"/>
        <v>3.0551025705347713E-2</v>
      </c>
      <c r="J25" s="32">
        <f t="shared" si="5"/>
        <v>2.5879773875000049</v>
      </c>
      <c r="K25" s="32">
        <f t="shared" si="3"/>
        <v>0.43132956458333416</v>
      </c>
      <c r="L25" s="29">
        <v>24</v>
      </c>
      <c r="M25" s="33">
        <f t="shared" si="6"/>
        <v>0.25</v>
      </c>
      <c r="N25" s="29">
        <v>19</v>
      </c>
      <c r="O25" s="34">
        <f t="shared" ref="O25:P25" si="33">D25/7</f>
        <v>0.8571428571428571</v>
      </c>
      <c r="P25" s="34">
        <f t="shared" si="33"/>
        <v>0</v>
      </c>
      <c r="Q25" s="29">
        <f t="shared" si="8"/>
        <v>22</v>
      </c>
      <c r="R25" s="29"/>
      <c r="S25" s="35">
        <v>3.0370370370370372</v>
      </c>
      <c r="T25" s="28">
        <v>408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0.23858968750000001</v>
      </c>
      <c r="AD25" s="39">
        <f t="shared" si="12"/>
        <v>-1.9755226125000001</v>
      </c>
      <c r="AE25" s="39">
        <v>-5.8</v>
      </c>
      <c r="AF25" s="39">
        <v>-5.44</v>
      </c>
      <c r="AG25" s="39">
        <v>0</v>
      </c>
    </row>
    <row r="26" spans="1:33" ht="15.75" customHeight="1" x14ac:dyDescent="0.2">
      <c r="A26" s="14" t="s">
        <v>68</v>
      </c>
      <c r="B26" s="28" t="s">
        <v>351</v>
      </c>
      <c r="C26" s="15">
        <f t="shared" si="4"/>
        <v>13.99</v>
      </c>
      <c r="D26" s="16">
        <v>6</v>
      </c>
      <c r="E26" s="16">
        <v>0</v>
      </c>
      <c r="F26" s="17">
        <v>83.94</v>
      </c>
      <c r="G26" s="17">
        <v>0</v>
      </c>
      <c r="H26" s="31">
        <f t="shared" si="1"/>
        <v>0</v>
      </c>
      <c r="I26" s="31">
        <f t="shared" si="2"/>
        <v>3.0432182362401562E-2</v>
      </c>
      <c r="J26" s="32">
        <f t="shared" si="5"/>
        <v>2.5544773874999871</v>
      </c>
      <c r="K26" s="32">
        <f t="shared" si="3"/>
        <v>0.42574623124999783</v>
      </c>
      <c r="L26" s="16">
        <v>11</v>
      </c>
      <c r="M26" s="33">
        <f t="shared" si="6"/>
        <v>0.54545454545454541</v>
      </c>
      <c r="N26" s="16">
        <v>14</v>
      </c>
      <c r="O26" s="34">
        <f t="shared" ref="O26:P26" si="34">D26/7</f>
        <v>0.8571428571428571</v>
      </c>
      <c r="P26" s="34">
        <f t="shared" si="34"/>
        <v>0</v>
      </c>
      <c r="Q26" s="29">
        <f t="shared" si="8"/>
        <v>16</v>
      </c>
      <c r="R26" s="29"/>
      <c r="S26" s="21">
        <v>2.512562814070352</v>
      </c>
      <c r="T26" s="28">
        <v>408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0.23858968750000001</v>
      </c>
      <c r="AD26" s="39">
        <f t="shared" si="12"/>
        <v>-1.9755226125000001</v>
      </c>
      <c r="AE26" s="25">
        <v>-5.68</v>
      </c>
      <c r="AF26" s="25">
        <v>-5.4565000000000001</v>
      </c>
      <c r="AG26" s="25">
        <v>0</v>
      </c>
    </row>
    <row r="27" spans="1:33" ht="15.75" customHeight="1" x14ac:dyDescent="0.2">
      <c r="A27" s="14" t="s">
        <v>69</v>
      </c>
      <c r="B27" s="14" t="s">
        <v>100</v>
      </c>
      <c r="C27" s="15">
        <f t="shared" si="4"/>
        <v>14.167272727272728</v>
      </c>
      <c r="D27" s="16">
        <v>11</v>
      </c>
      <c r="E27" s="16">
        <v>3</v>
      </c>
      <c r="F27" s="17">
        <v>155.84</v>
      </c>
      <c r="G27" s="17">
        <v>0</v>
      </c>
      <c r="H27" s="31">
        <f t="shared" si="1"/>
        <v>0</v>
      </c>
      <c r="I27" s="31">
        <f t="shared" si="2"/>
        <v>4.0687298150346503E-2</v>
      </c>
      <c r="J27" s="32">
        <f t="shared" si="5"/>
        <v>6.340708543749999</v>
      </c>
      <c r="K27" s="32">
        <f t="shared" si="3"/>
        <v>0.57642804943181813</v>
      </c>
      <c r="L27" s="16">
        <v>9</v>
      </c>
      <c r="M27" s="33">
        <f t="shared" si="6"/>
        <v>1.2222222222222223</v>
      </c>
      <c r="N27" s="16">
        <v>3</v>
      </c>
      <c r="O27" s="34">
        <f t="shared" ref="O27:P27" si="35">D27/7</f>
        <v>1.5714285714285714</v>
      </c>
      <c r="P27" s="34">
        <f t="shared" si="35"/>
        <v>0.42857142857142855</v>
      </c>
      <c r="Q27" s="29">
        <f t="shared" si="8"/>
        <v>1</v>
      </c>
      <c r="R27" s="29"/>
      <c r="S27" s="21">
        <v>3.113924050632912</v>
      </c>
      <c r="T27" s="28">
        <v>408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0.23858968750000001</v>
      </c>
      <c r="AD27" s="39">
        <f t="shared" si="12"/>
        <v>-3.62179145625</v>
      </c>
      <c r="AE27" s="25">
        <v>-5.68</v>
      </c>
      <c r="AF27" s="25">
        <v>-5.4565000000000001</v>
      </c>
      <c r="AG27" s="25">
        <v>0</v>
      </c>
    </row>
    <row r="28" spans="1:33" ht="15.75" customHeight="1" x14ac:dyDescent="0.2">
      <c r="A28" s="14" t="s">
        <v>70</v>
      </c>
      <c r="B28" s="14" t="s">
        <v>100</v>
      </c>
      <c r="C28" s="15">
        <f t="shared" si="4"/>
        <v>13.99</v>
      </c>
      <c r="D28" s="16">
        <v>1</v>
      </c>
      <c r="E28" s="16">
        <v>0</v>
      </c>
      <c r="F28" s="17">
        <v>13.99</v>
      </c>
      <c r="G28" s="17">
        <v>0</v>
      </c>
      <c r="H28" s="31">
        <f t="shared" si="1"/>
        <v>0</v>
      </c>
      <c r="I28" s="31">
        <f t="shared" si="2"/>
        <v>3.043218236240177E-2</v>
      </c>
      <c r="J28" s="32">
        <f t="shared" si="5"/>
        <v>0.42574623125000077</v>
      </c>
      <c r="K28" s="32">
        <f t="shared" si="3"/>
        <v>0.42574623125000077</v>
      </c>
      <c r="L28" s="16">
        <v>5</v>
      </c>
      <c r="M28" s="33">
        <f t="shared" si="6"/>
        <v>0.2</v>
      </c>
      <c r="N28" s="16">
        <v>1</v>
      </c>
      <c r="O28" s="34">
        <f t="shared" ref="O28:P28" si="36">D28/7</f>
        <v>0.14285714285714285</v>
      </c>
      <c r="P28" s="34">
        <f t="shared" si="36"/>
        <v>0</v>
      </c>
      <c r="Q28" s="29">
        <f t="shared" si="8"/>
        <v>7</v>
      </c>
      <c r="R28" s="29"/>
      <c r="S28" s="21">
        <v>2.9693251533742329</v>
      </c>
      <c r="T28" s="28">
        <v>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0.23858968750000001</v>
      </c>
      <c r="AD28" s="39">
        <f t="shared" si="12"/>
        <v>-0.32925376875000001</v>
      </c>
      <c r="AE28" s="25">
        <v>-5.68</v>
      </c>
      <c r="AF28" s="25">
        <v>-5.4565000000000001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>
        <f t="shared" si="4"/>
        <v>13.99</v>
      </c>
      <c r="D29" s="16">
        <v>1</v>
      </c>
      <c r="E29" s="16">
        <v>0</v>
      </c>
      <c r="F29" s="17">
        <v>13.99</v>
      </c>
      <c r="G29" s="17">
        <v>0</v>
      </c>
      <c r="H29" s="31">
        <f t="shared" si="1"/>
        <v>0</v>
      </c>
      <c r="I29" s="31">
        <f t="shared" si="2"/>
        <v>3.8276876965689856E-2</v>
      </c>
      <c r="J29" s="32">
        <f t="shared" si="5"/>
        <v>0.53549350875000112</v>
      </c>
      <c r="K29" s="32">
        <f t="shared" si="3"/>
        <v>0.53549350875000112</v>
      </c>
      <c r="L29" s="16">
        <v>7</v>
      </c>
      <c r="M29" s="33">
        <f t="shared" si="6"/>
        <v>0.14285714285714285</v>
      </c>
      <c r="N29" s="16">
        <v>0</v>
      </c>
      <c r="O29" s="34">
        <f t="shared" ref="O29:P29" si="37">D29/7</f>
        <v>0.14285714285714285</v>
      </c>
      <c r="P29" s="34">
        <f t="shared" si="37"/>
        <v>0</v>
      </c>
      <c r="Q29" s="29">
        <f t="shared" si="8"/>
        <v>0</v>
      </c>
      <c r="R29" s="29"/>
      <c r="S29" s="21">
        <v>0</v>
      </c>
      <c r="T29" s="28">
        <v>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0.23858968750000001</v>
      </c>
      <c r="AD29" s="39">
        <f t="shared" si="12"/>
        <v>-0.32925376875000001</v>
      </c>
      <c r="AE29" s="25">
        <v>-5.68</v>
      </c>
      <c r="AF29" s="25">
        <v>-5.3467527224999998</v>
      </c>
      <c r="AG29" s="25">
        <v>0</v>
      </c>
    </row>
    <row r="30" spans="1:33" ht="15.75" customHeight="1" x14ac:dyDescent="0.2">
      <c r="A30" s="14" t="s">
        <v>72</v>
      </c>
      <c r="B30" s="14" t="s">
        <v>100</v>
      </c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1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408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0.23858968750000001</v>
      </c>
      <c r="AD30" s="39">
        <f t="shared" si="12"/>
        <v>0</v>
      </c>
      <c r="AE30" s="25">
        <v>-5.68</v>
      </c>
      <c r="AF30" s="25">
        <v>-5.3467527224999998</v>
      </c>
      <c r="AG30" s="25">
        <v>0</v>
      </c>
    </row>
    <row r="31" spans="1:33" ht="15.75" customHeight="1" x14ac:dyDescent="0.2">
      <c r="A31" s="14" t="s">
        <v>73</v>
      </c>
      <c r="B31" s="14" t="s">
        <v>100</v>
      </c>
      <c r="C31" s="15">
        <f t="shared" si="4"/>
        <v>13.99</v>
      </c>
      <c r="D31" s="16">
        <v>1</v>
      </c>
      <c r="E31" s="16">
        <v>0</v>
      </c>
      <c r="F31" s="17">
        <v>13.99</v>
      </c>
      <c r="G31" s="42">
        <v>0</v>
      </c>
      <c r="H31" s="31">
        <f t="shared" si="1"/>
        <v>0</v>
      </c>
      <c r="I31" s="31">
        <f t="shared" si="2"/>
        <v>3.8276876965689856E-2</v>
      </c>
      <c r="J31" s="32">
        <f t="shared" si="5"/>
        <v>0.53549350875000112</v>
      </c>
      <c r="K31" s="32">
        <f t="shared" si="3"/>
        <v>0.53549350875000112</v>
      </c>
      <c r="L31" s="16">
        <v>2</v>
      </c>
      <c r="M31" s="33">
        <f t="shared" si="6"/>
        <v>0.5</v>
      </c>
      <c r="N31" s="16">
        <v>0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0</v>
      </c>
      <c r="R31" s="29"/>
      <c r="S31" s="21" t="e">
        <v>#N/A</v>
      </c>
      <c r="T31" s="14">
        <v>408</v>
      </c>
      <c r="U31" s="22" t="s">
        <v>33</v>
      </c>
      <c r="V31" s="1" t="s">
        <v>1509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0.23858968750000001</v>
      </c>
      <c r="AD31" s="39">
        <f t="shared" si="12"/>
        <v>-0.32925376875000001</v>
      </c>
      <c r="AE31" s="43">
        <v>-5.68</v>
      </c>
      <c r="AF31" s="43">
        <v>-5.3467527224999998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0.23858968750000001</v>
      </c>
      <c r="AD32" s="39">
        <f t="shared" si="12"/>
        <v>0</v>
      </c>
      <c r="AE32" s="58">
        <v>-5.68</v>
      </c>
      <c r="AF32" s="58">
        <v>-5.3467527224999998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73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Info!B1:BJ5000""),3,FALSE),"""")"),"Black Extension Cord 3 Pack, 6ft 10ft &amp; 15ft - 16/2 Durable Electrical Cable")</f>
        <v>Black Extension Cord 3 Pack, 6ft 10ft &amp; 15ft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Info!B1:BJ5000""),2,FALSE),"""")"),"B07Q5JPYHD")</f>
        <v>B07Q5JPYHD</v>
      </c>
      <c r="B2" s="3" t="s">
        <v>353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72.5" customHeight="1" x14ac:dyDescent="0.2">
      <c r="A3" s="76" t="s">
        <v>30</v>
      </c>
      <c r="B3" s="77"/>
      <c r="C3" s="47">
        <f>((AE32+AF32)/0.85)*-1</f>
        <v>10.606695483529412</v>
      </c>
      <c r="D3" s="5">
        <f>SUM(D4:D99765)</f>
        <v>967</v>
      </c>
      <c r="E3" s="5"/>
      <c r="F3" s="6">
        <f t="shared" ref="F3:G3" si="0">SUM(F4:F99765)</f>
        <v>11261.259999999998</v>
      </c>
      <c r="G3" s="6">
        <f t="shared" si="0"/>
        <v>-256.60000000000002</v>
      </c>
      <c r="H3" s="7">
        <f t="shared" ref="H3:H32" si="1">G3/F3*-1</f>
        <v>2.2786082552041252E-2</v>
      </c>
      <c r="I3" s="8">
        <f t="shared" ref="I3:I32" si="2">J3/F3</f>
        <v>4.971862964137188E-2</v>
      </c>
      <c r="J3" s="6">
        <f>SUM(J4:J99765)</f>
        <v>559.89441523519542</v>
      </c>
      <c r="K3" s="6">
        <f t="shared" ref="K3:K32" si="3">J3/D3</f>
        <v>0.57900146353174298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3.5 - April
3.5 - May
3 - June
3 - July
3 - Aug
2.5 - Sept
3 - Oct
7.5 - Nov
12.5 - Dec
8 - Jan
3 - Feb")</f>
        <v>3.5 - March
3.5 - April
3.5 - May
3 - June
3 - July
3 - Aug
2.5 - Sept
3 - Oct
7.5 - Nov
12.5 - Dec
8 -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QTY-108")</f>
        <v>Del QTY-108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QTY-392")</f>
        <v>US QTY-392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43</v>
      </c>
      <c r="X3" s="7">
        <f>W3/D3</f>
        <v>4.4467425025853151E-2</v>
      </c>
      <c r="Y3" s="6"/>
      <c r="Z3" s="5"/>
      <c r="AA3" s="5"/>
      <c r="AB3" s="5"/>
      <c r="AC3" s="5"/>
      <c r="AD3" s="6">
        <f>SUM(AD4:AD99765)</f>
        <v>-65.877313331778026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Info!B2:BZ7000""),37,FALSE)),"""")*-1"),-4.065691161)</f>
        <v>-4.0656911610000002</v>
      </c>
      <c r="AG3" s="6">
        <f>SUM(AG4:AG99765)</f>
        <v>-36</v>
      </c>
    </row>
    <row r="4" spans="1:33" ht="15.75" customHeight="1" x14ac:dyDescent="0.2">
      <c r="A4" s="14" t="s">
        <v>31</v>
      </c>
      <c r="B4" s="14" t="s">
        <v>354</v>
      </c>
      <c r="C4" s="15">
        <f t="shared" ref="C4:C32" si="4">IFERROR(F4/D4," - ")</f>
        <v>23.069999999999997</v>
      </c>
      <c r="D4" s="16">
        <v>8</v>
      </c>
      <c r="E4" s="16">
        <v>1</v>
      </c>
      <c r="F4" s="17">
        <v>184.55999999999997</v>
      </c>
      <c r="G4" s="17">
        <v>0</v>
      </c>
      <c r="H4" s="18">
        <f t="shared" si="1"/>
        <v>0</v>
      </c>
      <c r="I4" s="18">
        <f t="shared" si="2"/>
        <v>0.46952382010899563</v>
      </c>
      <c r="J4" s="17">
        <f t="shared" ref="J4:J32" si="5">F4*0.85+G4+AF4*D4+D4*AE4+AG4+AD4</f>
        <v>86.655316239316221</v>
      </c>
      <c r="K4" s="17">
        <f t="shared" si="3"/>
        <v>10.831914529914528</v>
      </c>
      <c r="L4" s="16">
        <v>34</v>
      </c>
      <c r="M4" s="19">
        <f t="shared" ref="M4:M32" si="6">IFERROR(D4/L4,"-")</f>
        <v>0.23529411764705882</v>
      </c>
      <c r="N4" s="16">
        <v>13</v>
      </c>
      <c r="O4" s="20">
        <f t="shared" ref="O4:P4" si="7">D4/7</f>
        <v>1.1428571428571428</v>
      </c>
      <c r="P4" s="20">
        <f t="shared" si="7"/>
        <v>0.14285714285714285</v>
      </c>
      <c r="Q4" s="16">
        <f t="shared" ref="Q4:Q32" si="8">ROUNDDOWN(N4/(O4+P4),0)</f>
        <v>10</v>
      </c>
      <c r="R4" s="16"/>
      <c r="S4" s="21">
        <v>1.6677172444844599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3.7037037037037035E-2</v>
      </c>
      <c r="AD4" s="25">
        <f t="shared" ref="AD4:AD32" si="12">IFERROR(AB4*AC4*D4*2,0)</f>
        <v>-0.40888888888888886</v>
      </c>
      <c r="AE4" s="25">
        <v>-4.9000000000000004</v>
      </c>
      <c r="AF4" s="25">
        <v>-3.8264743589743593</v>
      </c>
      <c r="AG4" s="25">
        <v>0</v>
      </c>
    </row>
    <row r="5" spans="1:33" ht="15.75" customHeight="1" x14ac:dyDescent="0.2">
      <c r="A5" s="28" t="s">
        <v>35</v>
      </c>
      <c r="B5" s="28" t="s">
        <v>98</v>
      </c>
      <c r="C5" s="15">
        <f t="shared" si="4"/>
        <v>23.836666666666662</v>
      </c>
      <c r="D5" s="29">
        <v>6</v>
      </c>
      <c r="E5" s="29">
        <v>0</v>
      </c>
      <c r="F5" s="30">
        <v>143.01999999999998</v>
      </c>
      <c r="G5" s="30">
        <v>0</v>
      </c>
      <c r="H5" s="31">
        <f t="shared" si="1"/>
        <v>0</v>
      </c>
      <c r="I5" s="31">
        <f t="shared" si="2"/>
        <v>0.48175871787114638</v>
      </c>
      <c r="J5" s="32">
        <f t="shared" si="5"/>
        <v>68.901131829931344</v>
      </c>
      <c r="K5" s="32">
        <f t="shared" si="3"/>
        <v>11.483521971655223</v>
      </c>
      <c r="L5" s="29">
        <v>48</v>
      </c>
      <c r="M5" s="33">
        <f t="shared" si="6"/>
        <v>0.125</v>
      </c>
      <c r="N5" s="29">
        <v>2</v>
      </c>
      <c r="O5" s="34">
        <f t="shared" ref="O5:P5" si="13">D5/7</f>
        <v>0.8571428571428571</v>
      </c>
      <c r="P5" s="34">
        <f t="shared" si="13"/>
        <v>0</v>
      </c>
      <c r="Q5" s="29">
        <f t="shared" si="8"/>
        <v>2</v>
      </c>
      <c r="R5" s="29"/>
      <c r="S5" s="35">
        <v>1.92379900607399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3.7079953650057937E-2</v>
      </c>
      <c r="AD5" s="39">
        <f t="shared" si="12"/>
        <v>-0.30702201622247971</v>
      </c>
      <c r="AE5" s="39">
        <v>-4.9000000000000004</v>
      </c>
      <c r="AF5" s="39">
        <v>-3.8264743589743593</v>
      </c>
      <c r="AG5" s="39">
        <v>0</v>
      </c>
    </row>
    <row r="6" spans="1:33" ht="15.75" customHeight="1" x14ac:dyDescent="0.2">
      <c r="A6" s="28" t="s">
        <v>37</v>
      </c>
      <c r="B6" s="28" t="s">
        <v>355</v>
      </c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5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>
        <v>2.0702402957486101</v>
      </c>
      <c r="T6" s="28">
        <v>3264</v>
      </c>
      <c r="U6" s="36">
        <v>96</v>
      </c>
      <c r="V6" s="37" t="s">
        <v>356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3.7037037037037035E-2</v>
      </c>
      <c r="AD6" s="39">
        <f t="shared" si="12"/>
        <v>0</v>
      </c>
      <c r="AE6" s="39">
        <v>-4.9000000000000004</v>
      </c>
      <c r="AF6" s="39">
        <v>-3.8264743589743593</v>
      </c>
      <c r="AG6" s="39">
        <v>0</v>
      </c>
    </row>
    <row r="7" spans="1:33" ht="15.75" customHeight="1" x14ac:dyDescent="0.2">
      <c r="A7" s="28" t="s">
        <v>39</v>
      </c>
      <c r="B7" s="28" t="s">
        <v>357</v>
      </c>
      <c r="C7" s="15">
        <f t="shared" si="4"/>
        <v>24.95</v>
      </c>
      <c r="D7" s="29">
        <v>3</v>
      </c>
      <c r="E7" s="29">
        <v>0</v>
      </c>
      <c r="F7" s="30">
        <v>74.849999999999994</v>
      </c>
      <c r="G7" s="30">
        <v>0</v>
      </c>
      <c r="H7" s="31">
        <f t="shared" si="1"/>
        <v>0</v>
      </c>
      <c r="I7" s="31">
        <f t="shared" si="2"/>
        <v>0.49819296713084277</v>
      </c>
      <c r="J7" s="32">
        <f t="shared" si="5"/>
        <v>37.28974358974358</v>
      </c>
      <c r="K7" s="32">
        <f t="shared" si="3"/>
        <v>12.429914529914527</v>
      </c>
      <c r="L7" s="29">
        <v>36</v>
      </c>
      <c r="M7" s="33">
        <f t="shared" si="6"/>
        <v>8.3333333333333329E-2</v>
      </c>
      <c r="N7" s="29">
        <v>148</v>
      </c>
      <c r="O7" s="34">
        <f t="shared" ref="O7:P7" si="15">D7/7</f>
        <v>0.42857142857142855</v>
      </c>
      <c r="P7" s="34">
        <f t="shared" si="15"/>
        <v>0</v>
      </c>
      <c r="Q7" s="29">
        <f t="shared" si="8"/>
        <v>345</v>
      </c>
      <c r="R7" s="29"/>
      <c r="S7" s="35">
        <v>1.99875699192044</v>
      </c>
      <c r="T7" s="28">
        <v>2960</v>
      </c>
      <c r="U7" s="36">
        <v>96</v>
      </c>
      <c r="V7" s="37" t="s">
        <v>358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3.7037037037037035E-2</v>
      </c>
      <c r="AD7" s="39">
        <f t="shared" si="12"/>
        <v>-0.15333333333333332</v>
      </c>
      <c r="AE7" s="39">
        <v>-4.9000000000000004</v>
      </c>
      <c r="AF7" s="39">
        <v>-3.8264743589743593</v>
      </c>
      <c r="AG7" s="39">
        <v>0</v>
      </c>
    </row>
    <row r="8" spans="1:33" ht="15.75" customHeight="1" x14ac:dyDescent="0.2">
      <c r="A8" s="28" t="s">
        <v>41</v>
      </c>
      <c r="B8" s="28" t="s">
        <v>359</v>
      </c>
      <c r="C8" s="15">
        <f t="shared" si="4"/>
        <v>20.446666666666665</v>
      </c>
      <c r="D8" s="29">
        <v>6</v>
      </c>
      <c r="E8" s="29">
        <v>0</v>
      </c>
      <c r="F8" s="30">
        <v>122.67999999999999</v>
      </c>
      <c r="G8" s="30">
        <v>0</v>
      </c>
      <c r="H8" s="31">
        <f t="shared" si="1"/>
        <v>0</v>
      </c>
      <c r="I8" s="31">
        <f t="shared" si="2"/>
        <v>0.4205358113248559</v>
      </c>
      <c r="J8" s="32">
        <f t="shared" si="5"/>
        <v>51.591333333333317</v>
      </c>
      <c r="K8" s="32">
        <f t="shared" si="3"/>
        <v>8.5985555555555528</v>
      </c>
      <c r="L8" s="29">
        <v>46</v>
      </c>
      <c r="M8" s="33">
        <f t="shared" si="6"/>
        <v>0.13043478260869565</v>
      </c>
      <c r="N8" s="29">
        <v>229</v>
      </c>
      <c r="O8" s="34">
        <f t="shared" ref="O8:P8" si="16">D8/7</f>
        <v>0.8571428571428571</v>
      </c>
      <c r="P8" s="34">
        <f t="shared" si="16"/>
        <v>0</v>
      </c>
      <c r="Q8" s="29">
        <f t="shared" si="8"/>
        <v>267</v>
      </c>
      <c r="R8" s="29"/>
      <c r="S8" s="35">
        <v>2.1259309410968101</v>
      </c>
      <c r="T8" s="28">
        <v>2864</v>
      </c>
      <c r="U8" s="36">
        <v>304</v>
      </c>
      <c r="V8" s="37" t="s">
        <v>360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3.7037037037037035E-2</v>
      </c>
      <c r="AD8" s="39">
        <f t="shared" si="12"/>
        <v>-0.30666666666666664</v>
      </c>
      <c r="AE8" s="39">
        <v>-4.9000000000000004</v>
      </c>
      <c r="AF8" s="39">
        <v>-3.83</v>
      </c>
      <c r="AG8" s="39">
        <v>0</v>
      </c>
    </row>
    <row r="9" spans="1:33" ht="15.75" customHeight="1" x14ac:dyDescent="0.2">
      <c r="A9" s="28" t="s">
        <v>43</v>
      </c>
      <c r="B9" s="28" t="s">
        <v>179</v>
      </c>
      <c r="C9" s="15">
        <f t="shared" si="4"/>
        <v>14.704999999999997</v>
      </c>
      <c r="D9" s="29">
        <v>22</v>
      </c>
      <c r="E9" s="29">
        <v>0</v>
      </c>
      <c r="F9" s="30">
        <v>323.50999999999993</v>
      </c>
      <c r="G9" s="30">
        <v>-15.799999999999997</v>
      </c>
      <c r="H9" s="31">
        <f t="shared" si="1"/>
        <v>4.8839293994003274E-2</v>
      </c>
      <c r="I9" s="31">
        <f t="shared" si="2"/>
        <v>0.1998593287780637</v>
      </c>
      <c r="J9" s="32">
        <f t="shared" si="5"/>
        <v>64.656491452991375</v>
      </c>
      <c r="K9" s="32">
        <f t="shared" si="3"/>
        <v>2.9389314296814262</v>
      </c>
      <c r="L9" s="29">
        <v>51</v>
      </c>
      <c r="M9" s="33">
        <f t="shared" si="6"/>
        <v>0.43137254901960786</v>
      </c>
      <c r="N9" s="29">
        <v>194</v>
      </c>
      <c r="O9" s="34">
        <f t="shared" ref="O9:P9" si="17">D9/7</f>
        <v>3.1428571428571428</v>
      </c>
      <c r="P9" s="34">
        <f t="shared" si="17"/>
        <v>0</v>
      </c>
      <c r="Q9" s="29">
        <f t="shared" si="8"/>
        <v>61</v>
      </c>
      <c r="R9" s="29"/>
      <c r="S9" s="35">
        <v>2.61805555555555</v>
      </c>
      <c r="T9" s="28">
        <v>2864</v>
      </c>
      <c r="U9" s="36">
        <v>304</v>
      </c>
      <c r="V9" s="37" t="s">
        <v>361</v>
      </c>
      <c r="W9" s="28">
        <v>2</v>
      </c>
      <c r="X9" s="38">
        <f t="shared" si="9"/>
        <v>9.0909090909090912E-2</v>
      </c>
      <c r="Y9" s="39">
        <f t="shared" si="10"/>
        <v>2.6333333333333329</v>
      </c>
      <c r="Z9" s="28">
        <v>4</v>
      </c>
      <c r="AA9" s="28" t="s">
        <v>34</v>
      </c>
      <c r="AB9" s="40">
        <f t="shared" si="11"/>
        <v>-0.69</v>
      </c>
      <c r="AC9" s="41">
        <v>3.7037037037037035E-2</v>
      </c>
      <c r="AD9" s="39">
        <f t="shared" si="12"/>
        <v>-1.1244444444444444</v>
      </c>
      <c r="AE9" s="39">
        <v>-4.9000000000000004</v>
      </c>
      <c r="AF9" s="39">
        <v>-3.8910256410256401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13.413461538461531</v>
      </c>
      <c r="D10" s="29">
        <v>26</v>
      </c>
      <c r="E10" s="29">
        <v>2</v>
      </c>
      <c r="F10" s="30">
        <v>348.74999999999983</v>
      </c>
      <c r="G10" s="30">
        <v>-31.41</v>
      </c>
      <c r="H10" s="31">
        <f t="shared" si="1"/>
        <v>9.0064516129032296E-2</v>
      </c>
      <c r="I10" s="31">
        <f t="shared" si="2"/>
        <v>0.10073675826363956</v>
      </c>
      <c r="J10" s="32">
        <f t="shared" si="5"/>
        <v>35.131944444444279</v>
      </c>
      <c r="K10" s="32">
        <f t="shared" si="3"/>
        <v>1.3512286324786262</v>
      </c>
      <c r="L10" s="29">
        <v>73</v>
      </c>
      <c r="M10" s="33">
        <f t="shared" si="6"/>
        <v>0.35616438356164382</v>
      </c>
      <c r="N10" s="29">
        <v>150</v>
      </c>
      <c r="O10" s="34">
        <f t="shared" ref="O10:P10" si="18">D10/7</f>
        <v>3.7142857142857144</v>
      </c>
      <c r="P10" s="34">
        <f t="shared" si="18"/>
        <v>0.2857142857142857</v>
      </c>
      <c r="Q10" s="29">
        <f t="shared" si="8"/>
        <v>37</v>
      </c>
      <c r="R10" s="29"/>
      <c r="S10" s="35">
        <v>3.1007423117709401</v>
      </c>
      <c r="T10" s="28">
        <v>2864</v>
      </c>
      <c r="U10" s="36">
        <v>304</v>
      </c>
      <c r="V10" s="37" t="s">
        <v>362</v>
      </c>
      <c r="W10" s="28">
        <v>6</v>
      </c>
      <c r="X10" s="38">
        <f t="shared" si="9"/>
        <v>0.23076923076923078</v>
      </c>
      <c r="Y10" s="39">
        <f t="shared" si="10"/>
        <v>2.4161538461538461</v>
      </c>
      <c r="Z10" s="28">
        <v>7</v>
      </c>
      <c r="AA10" s="28" t="s">
        <v>34</v>
      </c>
      <c r="AB10" s="40">
        <f t="shared" si="11"/>
        <v>-0.69</v>
      </c>
      <c r="AC10" s="41">
        <v>3.7037037037037035E-2</v>
      </c>
      <c r="AD10" s="39">
        <f t="shared" si="12"/>
        <v>-1.3288888888888888</v>
      </c>
      <c r="AE10" s="39">
        <v>-4.9000000000000004</v>
      </c>
      <c r="AF10" s="39">
        <v>-3.8910256410256401</v>
      </c>
      <c r="AG10" s="39">
        <v>0</v>
      </c>
    </row>
    <row r="11" spans="1:33" ht="15.75" customHeight="1" x14ac:dyDescent="0.2">
      <c r="A11" s="28" t="s">
        <v>47</v>
      </c>
      <c r="B11" s="28" t="s">
        <v>117</v>
      </c>
      <c r="C11" s="15">
        <f t="shared" si="4"/>
        <v>13.949999999999992</v>
      </c>
      <c r="D11" s="29">
        <v>29</v>
      </c>
      <c r="E11" s="29">
        <v>2</v>
      </c>
      <c r="F11" s="30">
        <v>404.54999999999978</v>
      </c>
      <c r="G11" s="30">
        <v>-40.47</v>
      </c>
      <c r="H11" s="31">
        <f t="shared" si="1"/>
        <v>0.10003707823507606</v>
      </c>
      <c r="I11" s="31">
        <f t="shared" si="2"/>
        <v>0.11611799329633922</v>
      </c>
      <c r="J11" s="32">
        <f t="shared" si="5"/>
        <v>46.975534188034004</v>
      </c>
      <c r="K11" s="32">
        <f t="shared" si="3"/>
        <v>1.6198460064839311</v>
      </c>
      <c r="L11" s="29">
        <v>64</v>
      </c>
      <c r="M11" s="33">
        <f t="shared" si="6"/>
        <v>0.453125</v>
      </c>
      <c r="N11" s="29">
        <v>127</v>
      </c>
      <c r="O11" s="34">
        <f t="shared" ref="O11:P11" si="19">D11/7</f>
        <v>4.1428571428571432</v>
      </c>
      <c r="P11" s="34">
        <f t="shared" si="19"/>
        <v>0.2857142857142857</v>
      </c>
      <c r="Q11" s="29">
        <f t="shared" si="8"/>
        <v>28</v>
      </c>
      <c r="R11" s="29"/>
      <c r="S11" s="35">
        <v>3.06849315068493</v>
      </c>
      <c r="T11" s="28">
        <v>3419</v>
      </c>
      <c r="U11" s="36">
        <v>304</v>
      </c>
      <c r="V11" s="37" t="s">
        <v>363</v>
      </c>
      <c r="W11" s="28">
        <v>4</v>
      </c>
      <c r="X11" s="38">
        <f t="shared" si="9"/>
        <v>0.13793103448275862</v>
      </c>
      <c r="Y11" s="39">
        <f t="shared" si="10"/>
        <v>5.0587499999999999</v>
      </c>
      <c r="Z11" s="28">
        <v>4</v>
      </c>
      <c r="AA11" s="28" t="s">
        <v>34</v>
      </c>
      <c r="AB11" s="40">
        <f t="shared" si="11"/>
        <v>-0.69</v>
      </c>
      <c r="AC11" s="41">
        <v>3.7037037037037035E-2</v>
      </c>
      <c r="AD11" s="39">
        <f t="shared" si="12"/>
        <v>-1.4822222222222221</v>
      </c>
      <c r="AE11" s="39">
        <v>-4.9000000000000004</v>
      </c>
      <c r="AF11" s="39">
        <v>-3.8910256410256401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13.949999999999994</v>
      </c>
      <c r="D12" s="29">
        <v>19</v>
      </c>
      <c r="E12" s="29">
        <v>5</v>
      </c>
      <c r="F12" s="30">
        <v>265.0499999999999</v>
      </c>
      <c r="G12" s="30">
        <v>-10.59</v>
      </c>
      <c r="H12" s="31">
        <f t="shared" si="1"/>
        <v>3.9954725523486147E-2</v>
      </c>
      <c r="I12" s="31">
        <f t="shared" si="2"/>
        <v>0.17620034600792922</v>
      </c>
      <c r="J12" s="32">
        <f t="shared" si="5"/>
        <v>46.701901709401625</v>
      </c>
      <c r="K12" s="32">
        <f t="shared" si="3"/>
        <v>2.4579948268106118</v>
      </c>
      <c r="L12" s="29">
        <v>37</v>
      </c>
      <c r="M12" s="33">
        <f t="shared" si="6"/>
        <v>0.51351351351351349</v>
      </c>
      <c r="N12" s="29">
        <v>112</v>
      </c>
      <c r="O12" s="34">
        <f t="shared" ref="O12:P12" si="20">D12/7</f>
        <v>2.7142857142857144</v>
      </c>
      <c r="P12" s="34">
        <f t="shared" si="20"/>
        <v>0.7142857142857143</v>
      </c>
      <c r="Q12" s="29">
        <f t="shared" si="8"/>
        <v>32</v>
      </c>
      <c r="R12" s="29"/>
      <c r="S12" s="35">
        <v>2.8834827144686299</v>
      </c>
      <c r="T12" s="28">
        <v>2960</v>
      </c>
      <c r="U12" s="36">
        <v>304</v>
      </c>
      <c r="V12" s="37" t="s">
        <v>364</v>
      </c>
      <c r="W12" s="28">
        <v>3</v>
      </c>
      <c r="X12" s="38">
        <f t="shared" si="9"/>
        <v>0.15789473684210525</v>
      </c>
      <c r="Y12" s="39">
        <f t="shared" si="10"/>
        <v>3.53</v>
      </c>
      <c r="Z12" s="28">
        <v>0</v>
      </c>
      <c r="AA12" s="28" t="s">
        <v>34</v>
      </c>
      <c r="AB12" s="40">
        <f t="shared" si="11"/>
        <v>-0.69</v>
      </c>
      <c r="AC12" s="41">
        <v>3.7037037037037035E-2</v>
      </c>
      <c r="AD12" s="39">
        <f t="shared" si="12"/>
        <v>-0.97111111111111104</v>
      </c>
      <c r="AE12" s="39">
        <v>-4.9000000000000004</v>
      </c>
      <c r="AF12" s="39">
        <v>-3.8910256410256401</v>
      </c>
      <c r="AG12" s="39">
        <v>0</v>
      </c>
    </row>
    <row r="13" spans="1:33" ht="15.75" customHeight="1" x14ac:dyDescent="0.2">
      <c r="A13" s="28" t="s">
        <v>51</v>
      </c>
      <c r="B13" s="28" t="s">
        <v>365</v>
      </c>
      <c r="C13" s="15">
        <f t="shared" si="4"/>
        <v>13.949999999999996</v>
      </c>
      <c r="D13" s="29">
        <v>26</v>
      </c>
      <c r="E13" s="29">
        <v>3</v>
      </c>
      <c r="F13" s="32">
        <v>362.69999999999987</v>
      </c>
      <c r="G13" s="30">
        <v>0</v>
      </c>
      <c r="H13" s="31">
        <f t="shared" si="1"/>
        <v>0</v>
      </c>
      <c r="I13" s="31">
        <f t="shared" si="2"/>
        <v>0.2137196336121065</v>
      </c>
      <c r="J13" s="32">
        <f t="shared" si="5"/>
        <v>77.516111111111002</v>
      </c>
      <c r="K13" s="32">
        <f t="shared" si="3"/>
        <v>2.9813888888888846</v>
      </c>
      <c r="L13" s="29">
        <v>23</v>
      </c>
      <c r="M13" s="33">
        <f t="shared" si="6"/>
        <v>1.1304347826086956</v>
      </c>
      <c r="N13" s="29">
        <v>400</v>
      </c>
      <c r="O13" s="34">
        <f t="shared" ref="O13:P13" si="21">D13/7</f>
        <v>3.7142857142857144</v>
      </c>
      <c r="P13" s="34">
        <f t="shared" si="21"/>
        <v>0.42857142857142855</v>
      </c>
      <c r="Q13" s="29">
        <f t="shared" si="8"/>
        <v>96</v>
      </c>
      <c r="R13" s="29"/>
      <c r="S13" s="35">
        <v>1.78564771668219</v>
      </c>
      <c r="T13" s="28">
        <v>2256</v>
      </c>
      <c r="U13" s="36">
        <v>320</v>
      </c>
      <c r="V13" s="37" t="s">
        <v>366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3.7037037037037035E-2</v>
      </c>
      <c r="AD13" s="39">
        <f t="shared" si="12"/>
        <v>-1.3288888888888888</v>
      </c>
      <c r="AE13" s="39">
        <v>-4.9000000000000004</v>
      </c>
      <c r="AF13" s="39">
        <v>-3.9249999999999998</v>
      </c>
      <c r="AG13" s="39">
        <v>0</v>
      </c>
    </row>
    <row r="14" spans="1:33" ht="15.75" customHeight="1" x14ac:dyDescent="0.2">
      <c r="A14" s="28" t="s">
        <v>53</v>
      </c>
      <c r="B14" s="28" t="s">
        <v>367</v>
      </c>
      <c r="C14" s="15">
        <f t="shared" si="4"/>
        <v>13.949999999999994</v>
      </c>
      <c r="D14" s="29">
        <v>19</v>
      </c>
      <c r="E14" s="29">
        <v>2</v>
      </c>
      <c r="F14" s="32">
        <v>265.0499999999999</v>
      </c>
      <c r="G14" s="30">
        <v>-40.049999999999997</v>
      </c>
      <c r="H14" s="31">
        <f t="shared" si="1"/>
        <v>0.15110356536502551</v>
      </c>
      <c r="I14" s="31">
        <f t="shared" si="2"/>
        <v>6.2616068247080839E-2</v>
      </c>
      <c r="J14" s="32">
        <f t="shared" si="5"/>
        <v>16.596388888888772</v>
      </c>
      <c r="K14" s="32">
        <f t="shared" si="3"/>
        <v>0.87349415204677749</v>
      </c>
      <c r="L14" s="29">
        <v>46</v>
      </c>
      <c r="M14" s="33">
        <f t="shared" si="6"/>
        <v>0.41304347826086957</v>
      </c>
      <c r="N14" s="29">
        <v>375</v>
      </c>
      <c r="O14" s="34">
        <f t="shared" ref="O14:P14" si="22">D14/7</f>
        <v>2.7142857142857144</v>
      </c>
      <c r="P14" s="34">
        <f t="shared" si="22"/>
        <v>0.2857142857142857</v>
      </c>
      <c r="Q14" s="29">
        <f t="shared" si="8"/>
        <v>125</v>
      </c>
      <c r="R14" s="29"/>
      <c r="S14" s="35">
        <v>1.3109756097560901</v>
      </c>
      <c r="T14" s="28">
        <v>2256</v>
      </c>
      <c r="U14" s="36">
        <v>320</v>
      </c>
      <c r="V14" s="37" t="s">
        <v>366</v>
      </c>
      <c r="W14" s="28">
        <v>4</v>
      </c>
      <c r="X14" s="38">
        <f t="shared" si="9"/>
        <v>0.21052631578947367</v>
      </c>
      <c r="Y14" s="39">
        <f t="shared" si="10"/>
        <v>4.0049999999999999</v>
      </c>
      <c r="Z14" s="28">
        <v>6</v>
      </c>
      <c r="AA14" s="28" t="s">
        <v>34</v>
      </c>
      <c r="AB14" s="40">
        <f t="shared" si="11"/>
        <v>-0.69</v>
      </c>
      <c r="AC14" s="41">
        <v>3.7037037037037035E-2</v>
      </c>
      <c r="AD14" s="39">
        <f t="shared" si="12"/>
        <v>-0.97111111111111104</v>
      </c>
      <c r="AE14" s="39">
        <v>-4.9000000000000004</v>
      </c>
      <c r="AF14" s="39">
        <v>-3.9249999999999998</v>
      </c>
      <c r="AG14" s="39">
        <v>0</v>
      </c>
    </row>
    <row r="15" spans="1:33" ht="15.75" customHeight="1" x14ac:dyDescent="0.2">
      <c r="A15" s="28" t="s">
        <v>54</v>
      </c>
      <c r="B15" s="28" t="s">
        <v>368</v>
      </c>
      <c r="C15" s="15">
        <f t="shared" si="4"/>
        <v>13.121111111111112</v>
      </c>
      <c r="D15" s="29">
        <v>18</v>
      </c>
      <c r="E15" s="29">
        <v>10</v>
      </c>
      <c r="F15" s="32">
        <v>236.18</v>
      </c>
      <c r="G15" s="30">
        <v>-2.4299999999999997</v>
      </c>
      <c r="H15" s="31">
        <f t="shared" si="1"/>
        <v>1.0288762808027773E-2</v>
      </c>
      <c r="I15" s="31">
        <f t="shared" si="2"/>
        <v>0.1609120223558303</v>
      </c>
      <c r="J15" s="32">
        <f t="shared" si="5"/>
        <v>38.004201440000003</v>
      </c>
      <c r="K15" s="32">
        <f t="shared" si="3"/>
        <v>2.1113445244444446</v>
      </c>
      <c r="L15" s="29">
        <v>37</v>
      </c>
      <c r="M15" s="33">
        <f t="shared" si="6"/>
        <v>0.48648648648648651</v>
      </c>
      <c r="N15" s="29">
        <v>333</v>
      </c>
      <c r="O15" s="34">
        <f t="shared" ref="O15:P15" si="23">D15/7</f>
        <v>2.5714285714285716</v>
      </c>
      <c r="P15" s="34">
        <f t="shared" si="23"/>
        <v>1.4285714285714286</v>
      </c>
      <c r="Q15" s="29">
        <f t="shared" si="8"/>
        <v>83</v>
      </c>
      <c r="R15" s="29"/>
      <c r="S15" s="35">
        <v>1.54359925788497</v>
      </c>
      <c r="T15" s="28">
        <v>2256</v>
      </c>
      <c r="U15" s="36">
        <v>320</v>
      </c>
      <c r="V15" s="37" t="s">
        <v>369</v>
      </c>
      <c r="W15" s="28">
        <v>0</v>
      </c>
      <c r="X15" s="38">
        <f t="shared" si="9"/>
        <v>0</v>
      </c>
      <c r="Y15" s="39">
        <f t="shared" si="10"/>
        <v>2.4299999999999997</v>
      </c>
      <c r="Z15" s="28">
        <v>1</v>
      </c>
      <c r="AA15" s="28" t="s">
        <v>34</v>
      </c>
      <c r="AB15" s="40">
        <f t="shared" si="11"/>
        <v>-0.69</v>
      </c>
      <c r="AC15" s="41">
        <v>5.1884E-2</v>
      </c>
      <c r="AD15" s="39">
        <f t="shared" si="12"/>
        <v>-1.28879856</v>
      </c>
      <c r="AE15" s="39">
        <v>-4.9000000000000004</v>
      </c>
      <c r="AF15" s="39">
        <v>-3.9350000000000001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11.497575757575758</v>
      </c>
      <c r="D16" s="29">
        <v>33</v>
      </c>
      <c r="E16" s="29">
        <v>11</v>
      </c>
      <c r="F16" s="32">
        <v>379.42</v>
      </c>
      <c r="G16" s="30">
        <v>0</v>
      </c>
      <c r="H16" s="31">
        <f t="shared" si="1"/>
        <v>0</v>
      </c>
      <c r="I16" s="31">
        <f t="shared" si="2"/>
        <v>7.5349751304622833E-2</v>
      </c>
      <c r="J16" s="32">
        <f t="shared" si="5"/>
        <v>28.589202639999996</v>
      </c>
      <c r="K16" s="32">
        <f t="shared" si="3"/>
        <v>0.86633947393939381</v>
      </c>
      <c r="L16" s="29">
        <v>40</v>
      </c>
      <c r="M16" s="33">
        <f t="shared" si="6"/>
        <v>0.82499999999999996</v>
      </c>
      <c r="N16" s="29">
        <v>302</v>
      </c>
      <c r="O16" s="34">
        <f t="shared" ref="O16:P16" si="24">D16/7</f>
        <v>4.7142857142857144</v>
      </c>
      <c r="P16" s="34">
        <f t="shared" si="24"/>
        <v>1.5714285714285714</v>
      </c>
      <c r="Q16" s="29">
        <f t="shared" si="8"/>
        <v>48</v>
      </c>
      <c r="R16" s="29"/>
      <c r="S16" s="35">
        <v>1.5007949125596101</v>
      </c>
      <c r="T16" s="28">
        <v>2256</v>
      </c>
      <c r="U16" s="36">
        <v>320</v>
      </c>
      <c r="V16" s="37" t="s">
        <v>369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5.1884E-2</v>
      </c>
      <c r="AD16" s="39">
        <f t="shared" si="12"/>
        <v>-2.3627973600000001</v>
      </c>
      <c r="AE16" s="39">
        <v>-4.9000000000000004</v>
      </c>
      <c r="AF16" s="39">
        <v>-3.9350000000000001</v>
      </c>
      <c r="AG16" s="39">
        <v>0</v>
      </c>
    </row>
    <row r="17" spans="1:33" ht="15.75" customHeight="1" x14ac:dyDescent="0.2">
      <c r="A17" s="28" t="s">
        <v>58</v>
      </c>
      <c r="B17" s="28" t="s">
        <v>250</v>
      </c>
      <c r="C17" s="15">
        <f t="shared" si="4"/>
        <v>11.058390804597703</v>
      </c>
      <c r="D17" s="29">
        <v>87</v>
      </c>
      <c r="E17" s="29">
        <v>10</v>
      </c>
      <c r="F17" s="32">
        <v>962.08000000000015</v>
      </c>
      <c r="G17" s="30">
        <v>0</v>
      </c>
      <c r="H17" s="31">
        <f t="shared" si="1"/>
        <v>0</v>
      </c>
      <c r="I17" s="31">
        <f t="shared" si="2"/>
        <v>4.4584449276567538E-2</v>
      </c>
      <c r="J17" s="32">
        <f t="shared" si="5"/>
        <v>42.893806960000106</v>
      </c>
      <c r="K17" s="32">
        <f t="shared" si="3"/>
        <v>0.49303226390804722</v>
      </c>
      <c r="L17" s="29">
        <v>34</v>
      </c>
      <c r="M17" s="33">
        <f t="shared" si="6"/>
        <v>2.5588235294117645</v>
      </c>
      <c r="N17" s="29">
        <v>202</v>
      </c>
      <c r="O17" s="34">
        <f t="shared" ref="O17:P17" si="25">D17/7</f>
        <v>12.428571428571429</v>
      </c>
      <c r="P17" s="34">
        <f t="shared" si="25"/>
        <v>1.4285714285714286</v>
      </c>
      <c r="Q17" s="29">
        <f t="shared" si="8"/>
        <v>14</v>
      </c>
      <c r="R17" s="29"/>
      <c r="S17" s="35">
        <v>1.4439461883408</v>
      </c>
      <c r="T17" s="28">
        <v>1856</v>
      </c>
      <c r="U17" s="36">
        <v>320</v>
      </c>
      <c r="V17" s="37" t="s">
        <v>370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5.1884E-2</v>
      </c>
      <c r="AD17" s="39">
        <f t="shared" si="12"/>
        <v>-6.2291930400000002</v>
      </c>
      <c r="AE17" s="39">
        <v>-4.9000000000000004</v>
      </c>
      <c r="AF17" s="39">
        <v>-3.9350000000000001</v>
      </c>
      <c r="AG17" s="39">
        <v>0</v>
      </c>
    </row>
    <row r="18" spans="1:33" ht="15.75" customHeight="1" x14ac:dyDescent="0.2">
      <c r="A18" s="28" t="s">
        <v>59</v>
      </c>
      <c r="B18" s="28" t="s">
        <v>242</v>
      </c>
      <c r="C18" s="15">
        <f t="shared" si="4"/>
        <v>12.071803278688526</v>
      </c>
      <c r="D18" s="29">
        <v>61</v>
      </c>
      <c r="E18" s="29">
        <v>9</v>
      </c>
      <c r="F18" s="32">
        <v>736.38000000000011</v>
      </c>
      <c r="G18" s="30">
        <v>0</v>
      </c>
      <c r="H18" s="31">
        <f t="shared" si="1"/>
        <v>0</v>
      </c>
      <c r="I18" s="31">
        <f t="shared" si="2"/>
        <v>0.11219805654689168</v>
      </c>
      <c r="J18" s="32">
        <f t="shared" si="5"/>
        <v>82.620404880000109</v>
      </c>
      <c r="K18" s="32">
        <f t="shared" si="3"/>
        <v>1.3544328668852477</v>
      </c>
      <c r="L18" s="29">
        <v>47</v>
      </c>
      <c r="M18" s="33">
        <f t="shared" si="6"/>
        <v>1.2978723404255319</v>
      </c>
      <c r="N18" s="29">
        <v>547</v>
      </c>
      <c r="O18" s="34">
        <f t="shared" ref="O18:P18" si="26">D18/7</f>
        <v>8.7142857142857135</v>
      </c>
      <c r="P18" s="34">
        <f t="shared" si="26"/>
        <v>1.2857142857142858</v>
      </c>
      <c r="Q18" s="29">
        <f t="shared" si="8"/>
        <v>54</v>
      </c>
      <c r="R18" s="29"/>
      <c r="S18" s="35">
        <v>1.30232558139534</v>
      </c>
      <c r="T18" s="28">
        <v>1536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5.1884E-2</v>
      </c>
      <c r="AD18" s="39">
        <f t="shared" si="12"/>
        <v>-4.3675951199999998</v>
      </c>
      <c r="AE18" s="39">
        <v>-4.9000000000000004</v>
      </c>
      <c r="AF18" s="39">
        <v>-3.9350000000000001</v>
      </c>
      <c r="AG18" s="39">
        <v>0</v>
      </c>
    </row>
    <row r="19" spans="1:33" ht="15.75" customHeight="1" x14ac:dyDescent="0.2">
      <c r="A19" s="28" t="s">
        <v>60</v>
      </c>
      <c r="B19" s="28" t="s">
        <v>371</v>
      </c>
      <c r="C19" s="15">
        <f t="shared" si="4"/>
        <v>12.637058823529413</v>
      </c>
      <c r="D19" s="29">
        <v>17</v>
      </c>
      <c r="E19" s="29">
        <v>6</v>
      </c>
      <c r="F19" s="32">
        <v>214.83</v>
      </c>
      <c r="G19" s="30">
        <v>0</v>
      </c>
      <c r="H19" s="31">
        <f t="shared" si="1"/>
        <v>0</v>
      </c>
      <c r="I19" s="31">
        <f t="shared" si="2"/>
        <v>0.13067914797747054</v>
      </c>
      <c r="J19" s="32">
        <f t="shared" si="5"/>
        <v>28.073801359999997</v>
      </c>
      <c r="K19" s="32">
        <f t="shared" si="3"/>
        <v>1.6514000799999999</v>
      </c>
      <c r="L19" s="29">
        <v>24</v>
      </c>
      <c r="M19" s="33">
        <f t="shared" si="6"/>
        <v>0.70833333333333337</v>
      </c>
      <c r="N19" s="29">
        <v>839</v>
      </c>
      <c r="O19" s="34">
        <f t="shared" ref="O19:P19" si="27">D19/7</f>
        <v>2.4285714285714284</v>
      </c>
      <c r="P19" s="34">
        <f t="shared" si="27"/>
        <v>0.8571428571428571</v>
      </c>
      <c r="Q19" s="29">
        <f t="shared" si="8"/>
        <v>255</v>
      </c>
      <c r="R19" s="29"/>
      <c r="S19" s="35">
        <v>1.17241379310344</v>
      </c>
      <c r="T19" s="28">
        <v>1536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5.1884E-2</v>
      </c>
      <c r="AD19" s="39">
        <f t="shared" si="12"/>
        <v>-1.2171986399999999</v>
      </c>
      <c r="AE19" s="39">
        <v>-4.9000000000000004</v>
      </c>
      <c r="AF19" s="39">
        <v>-4.1185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12.632083333333336</v>
      </c>
      <c r="D20" s="29">
        <v>24</v>
      </c>
      <c r="E20" s="29">
        <v>12</v>
      </c>
      <c r="F20" s="32">
        <v>303.17000000000007</v>
      </c>
      <c r="G20" s="30">
        <v>0</v>
      </c>
      <c r="H20" s="31">
        <f t="shared" si="1"/>
        <v>0</v>
      </c>
      <c r="I20" s="31">
        <f t="shared" si="2"/>
        <v>0.13039582386120016</v>
      </c>
      <c r="J20" s="32">
        <f t="shared" si="5"/>
        <v>39.532101920000059</v>
      </c>
      <c r="K20" s="32">
        <f t="shared" si="3"/>
        <v>1.6471709133333359</v>
      </c>
      <c r="L20" s="29">
        <v>35</v>
      </c>
      <c r="M20" s="33">
        <f t="shared" si="6"/>
        <v>0.68571428571428572</v>
      </c>
      <c r="N20" s="29">
        <v>791</v>
      </c>
      <c r="O20" s="34">
        <f t="shared" ref="O20:P20" si="28">D20/7</f>
        <v>3.4285714285714284</v>
      </c>
      <c r="P20" s="34">
        <f t="shared" si="28"/>
        <v>1.7142857142857142</v>
      </c>
      <c r="Q20" s="29">
        <f t="shared" si="8"/>
        <v>153</v>
      </c>
      <c r="R20" s="29"/>
      <c r="S20" s="35">
        <v>1.2582688247712801</v>
      </c>
      <c r="T20" s="28">
        <v>1536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5.1884E-2</v>
      </c>
      <c r="AD20" s="39">
        <f t="shared" si="12"/>
        <v>-1.71839808</v>
      </c>
      <c r="AE20" s="39">
        <v>-4.9000000000000004</v>
      </c>
      <c r="AF20" s="39">
        <v>-4.1185</v>
      </c>
      <c r="AG20" s="39">
        <v>0</v>
      </c>
    </row>
    <row r="21" spans="1:33" ht="15.75" customHeight="1" x14ac:dyDescent="0.2">
      <c r="A21" s="28" t="s">
        <v>63</v>
      </c>
      <c r="B21" s="28" t="s">
        <v>372</v>
      </c>
      <c r="C21" s="15">
        <f t="shared" si="4"/>
        <v>11.990000000000006</v>
      </c>
      <c r="D21" s="29">
        <v>27</v>
      </c>
      <c r="E21" s="29">
        <v>5</v>
      </c>
      <c r="F21" s="32">
        <v>323.73000000000013</v>
      </c>
      <c r="G21" s="30">
        <v>0</v>
      </c>
      <c r="H21" s="31">
        <f t="shared" si="1"/>
        <v>0</v>
      </c>
      <c r="I21" s="31">
        <f t="shared" si="2"/>
        <v>9.1859889908257178E-2</v>
      </c>
      <c r="J21" s="32">
        <f t="shared" si="5"/>
        <v>29.737802160000108</v>
      </c>
      <c r="K21" s="32">
        <f t="shared" si="3"/>
        <v>1.1014000800000039</v>
      </c>
      <c r="L21" s="29">
        <v>16</v>
      </c>
      <c r="M21" s="33">
        <f t="shared" si="6"/>
        <v>1.6875</v>
      </c>
      <c r="N21" s="29">
        <v>716</v>
      </c>
      <c r="O21" s="34">
        <f t="shared" ref="O21:P21" si="29">D21/7</f>
        <v>3.8571428571428572</v>
      </c>
      <c r="P21" s="34">
        <f t="shared" si="29"/>
        <v>0.7142857142857143</v>
      </c>
      <c r="Q21" s="29">
        <f t="shared" si="8"/>
        <v>156</v>
      </c>
      <c r="R21" s="29"/>
      <c r="S21" s="35">
        <v>1.16862260654725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5.1884E-2</v>
      </c>
      <c r="AD21" s="39">
        <f t="shared" si="12"/>
        <v>-1.9331978399999998</v>
      </c>
      <c r="AE21" s="39">
        <v>-4.9000000000000004</v>
      </c>
      <c r="AF21" s="39">
        <v>-4.1185</v>
      </c>
      <c r="AG21" s="39">
        <v>0</v>
      </c>
    </row>
    <row r="22" spans="1:33" ht="15.75" customHeight="1" x14ac:dyDescent="0.2">
      <c r="A22" s="28" t="s">
        <v>64</v>
      </c>
      <c r="B22" s="28" t="s">
        <v>373</v>
      </c>
      <c r="C22" s="15">
        <f t="shared" si="4"/>
        <v>12.26</v>
      </c>
      <c r="D22" s="29">
        <v>17</v>
      </c>
      <c r="E22" s="29">
        <v>9</v>
      </c>
      <c r="F22" s="30">
        <v>208.42</v>
      </c>
      <c r="G22" s="30">
        <v>0</v>
      </c>
      <c r="H22" s="31">
        <f t="shared" si="1"/>
        <v>0</v>
      </c>
      <c r="I22" s="31">
        <f t="shared" si="2"/>
        <v>0.10855628711256106</v>
      </c>
      <c r="J22" s="32">
        <f t="shared" si="5"/>
        <v>22.625301359999973</v>
      </c>
      <c r="K22" s="32">
        <f t="shared" si="3"/>
        <v>1.3309000799999984</v>
      </c>
      <c r="L22" s="29">
        <v>26</v>
      </c>
      <c r="M22" s="33">
        <f t="shared" si="6"/>
        <v>0.65384615384615385</v>
      </c>
      <c r="N22" s="29">
        <v>747</v>
      </c>
      <c r="O22" s="34">
        <f t="shared" ref="O22:P22" si="30">D22/7</f>
        <v>2.4285714285714284</v>
      </c>
      <c r="P22" s="34">
        <f t="shared" si="30"/>
        <v>1.2857142857142858</v>
      </c>
      <c r="Q22" s="29">
        <f t="shared" si="8"/>
        <v>201</v>
      </c>
      <c r="R22" s="29"/>
      <c r="S22" s="35">
        <v>1.00153925089789</v>
      </c>
      <c r="T22" s="28">
        <v>1536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5.1884E-2</v>
      </c>
      <c r="AD22" s="39">
        <f t="shared" si="12"/>
        <v>-1.2171986399999999</v>
      </c>
      <c r="AE22" s="39">
        <v>-4.9000000000000004</v>
      </c>
      <c r="AF22" s="39">
        <v>-4.1185</v>
      </c>
      <c r="AG22" s="39">
        <v>0</v>
      </c>
    </row>
    <row r="23" spans="1:33" ht="15.75" customHeight="1" x14ac:dyDescent="0.2">
      <c r="A23" s="28" t="s">
        <v>65</v>
      </c>
      <c r="B23" s="28" t="s">
        <v>374</v>
      </c>
      <c r="C23" s="15">
        <f t="shared" si="4"/>
        <v>11.741587301587302</v>
      </c>
      <c r="D23" s="29">
        <v>63</v>
      </c>
      <c r="E23" s="29">
        <v>9</v>
      </c>
      <c r="F23" s="32">
        <v>739.72</v>
      </c>
      <c r="G23" s="30">
        <v>0</v>
      </c>
      <c r="H23" s="31">
        <f t="shared" si="1"/>
        <v>0</v>
      </c>
      <c r="I23" s="31">
        <f t="shared" si="2"/>
        <v>7.5820182014816412E-2</v>
      </c>
      <c r="J23" s="32">
        <f t="shared" si="5"/>
        <v>56.085705039999993</v>
      </c>
      <c r="K23" s="32">
        <f t="shared" si="3"/>
        <v>0.89024928634920619</v>
      </c>
      <c r="L23" s="29">
        <v>26</v>
      </c>
      <c r="M23" s="33">
        <f t="shared" si="6"/>
        <v>2.4230769230769229</v>
      </c>
      <c r="N23" s="29">
        <v>674</v>
      </c>
      <c r="O23" s="34">
        <f t="shared" ref="O23:P23" si="31">D23/7</f>
        <v>9</v>
      </c>
      <c r="P23" s="34">
        <f t="shared" si="31"/>
        <v>1.2857142857142858</v>
      </c>
      <c r="Q23" s="29">
        <f t="shared" si="8"/>
        <v>65</v>
      </c>
      <c r="R23" s="29"/>
      <c r="S23" s="35">
        <v>1.0485013623978201</v>
      </c>
      <c r="T23" s="28">
        <v>1536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5.1884E-2</v>
      </c>
      <c r="AD23" s="39">
        <f t="shared" si="12"/>
        <v>-4.5107949600000001</v>
      </c>
      <c r="AE23" s="39">
        <v>-4.9000000000000004</v>
      </c>
      <c r="AF23" s="39">
        <v>-4.1185</v>
      </c>
      <c r="AG23" s="39">
        <v>0</v>
      </c>
    </row>
    <row r="24" spans="1:33" ht="15.75" customHeight="1" x14ac:dyDescent="0.2">
      <c r="A24" s="28" t="s">
        <v>66</v>
      </c>
      <c r="B24" s="28" t="s">
        <v>375</v>
      </c>
      <c r="C24" s="15">
        <f t="shared" si="4"/>
        <v>11.109354838709681</v>
      </c>
      <c r="D24" s="29">
        <v>31</v>
      </c>
      <c r="E24" s="29">
        <v>8</v>
      </c>
      <c r="F24" s="32">
        <v>344.3900000000001</v>
      </c>
      <c r="G24" s="32">
        <v>-8.32</v>
      </c>
      <c r="H24" s="31">
        <f t="shared" si="1"/>
        <v>2.4158657336159579E-2</v>
      </c>
      <c r="I24" s="31">
        <f t="shared" si="2"/>
        <v>7.6030154185664708E-3</v>
      </c>
      <c r="J24" s="32">
        <f t="shared" si="5"/>
        <v>2.6184024800001078</v>
      </c>
      <c r="K24" s="32">
        <f t="shared" si="3"/>
        <v>8.4464596129035729E-2</v>
      </c>
      <c r="L24" s="29">
        <v>31</v>
      </c>
      <c r="M24" s="33">
        <f t="shared" si="6"/>
        <v>1</v>
      </c>
      <c r="N24" s="29">
        <v>642</v>
      </c>
      <c r="O24" s="34">
        <f t="shared" ref="O24:P24" si="32">D24/7</f>
        <v>4.4285714285714288</v>
      </c>
      <c r="P24" s="34">
        <f t="shared" si="32"/>
        <v>1.1428571428571428</v>
      </c>
      <c r="Q24" s="29">
        <f t="shared" si="8"/>
        <v>115</v>
      </c>
      <c r="R24" s="29"/>
      <c r="S24" s="35">
        <v>1.06854838709677</v>
      </c>
      <c r="T24" s="28">
        <v>1536</v>
      </c>
      <c r="U24" s="36" t="s">
        <v>33</v>
      </c>
      <c r="V24" s="37" t="s">
        <v>33</v>
      </c>
      <c r="W24" s="28">
        <v>1</v>
      </c>
      <c r="X24" s="38">
        <f t="shared" si="9"/>
        <v>3.2258064516129031E-2</v>
      </c>
      <c r="Y24" s="39">
        <f t="shared" si="10"/>
        <v>8.32</v>
      </c>
      <c r="Z24" s="28">
        <v>0</v>
      </c>
      <c r="AA24" s="28" t="s">
        <v>34</v>
      </c>
      <c r="AB24" s="40">
        <f t="shared" si="11"/>
        <v>-0.69</v>
      </c>
      <c r="AC24" s="41">
        <v>5.1884E-2</v>
      </c>
      <c r="AD24" s="39">
        <f t="shared" si="12"/>
        <v>-2.2195975199999998</v>
      </c>
      <c r="AE24" s="39">
        <v>-4.9000000000000004</v>
      </c>
      <c r="AF24" s="39">
        <v>-4.1185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10.368947368421052</v>
      </c>
      <c r="D25" s="29">
        <v>38</v>
      </c>
      <c r="E25" s="29">
        <v>18</v>
      </c>
      <c r="F25" s="32">
        <v>394.02</v>
      </c>
      <c r="G25" s="32">
        <v>-8.18</v>
      </c>
      <c r="H25" s="31">
        <f t="shared" si="1"/>
        <v>2.0760367494035835E-2</v>
      </c>
      <c r="I25" s="31">
        <f t="shared" si="2"/>
        <v>-4.7570673975940447E-2</v>
      </c>
      <c r="J25" s="32">
        <f t="shared" si="5"/>
        <v>-18.743796960000054</v>
      </c>
      <c r="K25" s="32">
        <f t="shared" si="3"/>
        <v>-0.49325781473684355</v>
      </c>
      <c r="L25" s="29">
        <v>58</v>
      </c>
      <c r="M25" s="33">
        <f t="shared" si="6"/>
        <v>0.65517241379310343</v>
      </c>
      <c r="N25" s="29">
        <v>572</v>
      </c>
      <c r="O25" s="34">
        <f t="shared" ref="O25:P25" si="33">D25/7</f>
        <v>5.4285714285714288</v>
      </c>
      <c r="P25" s="34">
        <f t="shared" si="33"/>
        <v>2.5714285714285716</v>
      </c>
      <c r="Q25" s="29">
        <f t="shared" si="8"/>
        <v>71</v>
      </c>
      <c r="R25" s="29"/>
      <c r="S25" s="35">
        <v>1.3147178592204769</v>
      </c>
      <c r="T25" s="28">
        <v>1536</v>
      </c>
      <c r="U25" s="36" t="s">
        <v>33</v>
      </c>
      <c r="V25" s="37" t="s">
        <v>33</v>
      </c>
      <c r="W25" s="14">
        <v>2</v>
      </c>
      <c r="X25" s="38">
        <f t="shared" si="9"/>
        <v>5.2631578947368418E-2</v>
      </c>
      <c r="Y25" s="39">
        <f t="shared" si="10"/>
        <v>1.6359999999999999</v>
      </c>
      <c r="Z25" s="14">
        <v>3</v>
      </c>
      <c r="AA25" s="28" t="s">
        <v>34</v>
      </c>
      <c r="AB25" s="40">
        <f t="shared" si="11"/>
        <v>-0.69</v>
      </c>
      <c r="AC25" s="41">
        <v>5.1884E-2</v>
      </c>
      <c r="AD25" s="39">
        <f t="shared" si="12"/>
        <v>-2.7207969599999999</v>
      </c>
      <c r="AE25" s="39">
        <v>-4.9000000000000004</v>
      </c>
      <c r="AF25" s="39">
        <v>-4.12</v>
      </c>
      <c r="AG25" s="39">
        <v>0</v>
      </c>
    </row>
    <row r="26" spans="1:33" ht="15.75" customHeight="1" x14ac:dyDescent="0.2">
      <c r="A26" s="14" t="s">
        <v>68</v>
      </c>
      <c r="B26" s="14" t="s">
        <v>376</v>
      </c>
      <c r="C26" s="15">
        <f t="shared" si="4"/>
        <v>9.9499999999999993</v>
      </c>
      <c r="D26" s="16">
        <v>25</v>
      </c>
      <c r="E26" s="16">
        <v>9</v>
      </c>
      <c r="F26" s="17">
        <v>248.75</v>
      </c>
      <c r="G26" s="17">
        <v>-5.48</v>
      </c>
      <c r="H26" s="31">
        <f t="shared" si="1"/>
        <v>2.2030150753768844E-2</v>
      </c>
      <c r="I26" s="31">
        <f t="shared" si="2"/>
        <v>-9.1964816080401982E-2</v>
      </c>
      <c r="J26" s="32">
        <f t="shared" si="5"/>
        <v>-22.876247999999993</v>
      </c>
      <c r="K26" s="32">
        <f t="shared" si="3"/>
        <v>-0.91504991999999974</v>
      </c>
      <c r="L26" s="16">
        <v>32</v>
      </c>
      <c r="M26" s="33">
        <f t="shared" si="6"/>
        <v>0.78125</v>
      </c>
      <c r="N26" s="16">
        <v>543</v>
      </c>
      <c r="O26" s="34">
        <f t="shared" ref="O26:P26" si="34">D26/7</f>
        <v>3.5714285714285716</v>
      </c>
      <c r="P26" s="34">
        <f t="shared" si="34"/>
        <v>1.2857142857142858</v>
      </c>
      <c r="Q26" s="29">
        <f t="shared" si="8"/>
        <v>111</v>
      </c>
      <c r="R26" s="29"/>
      <c r="S26" s="21">
        <v>1.189690721649485</v>
      </c>
      <c r="T26" s="28">
        <v>1536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5.1884E-2</v>
      </c>
      <c r="AD26" s="39">
        <f t="shared" si="12"/>
        <v>-1.789998</v>
      </c>
      <c r="AE26" s="25">
        <v>-4.95</v>
      </c>
      <c r="AF26" s="25">
        <v>-4.1317500000000003</v>
      </c>
      <c r="AG26" s="25">
        <v>0</v>
      </c>
    </row>
    <row r="27" spans="1:33" ht="15.75" customHeight="1" x14ac:dyDescent="0.2">
      <c r="A27" s="14" t="s">
        <v>69</v>
      </c>
      <c r="B27" s="28" t="s">
        <v>98</v>
      </c>
      <c r="C27" s="15">
        <f t="shared" si="4"/>
        <v>9.95695652173913</v>
      </c>
      <c r="D27" s="16">
        <v>46</v>
      </c>
      <c r="E27" s="16">
        <v>17</v>
      </c>
      <c r="F27" s="17">
        <v>458.02</v>
      </c>
      <c r="G27" s="17">
        <v>-10.58</v>
      </c>
      <c r="H27" s="31">
        <f t="shared" si="1"/>
        <v>2.3099427972577618E-2</v>
      </c>
      <c r="I27" s="31">
        <f t="shared" si="2"/>
        <v>-0.17099056006287952</v>
      </c>
      <c r="J27" s="32">
        <f t="shared" si="5"/>
        <v>-78.317096320000076</v>
      </c>
      <c r="K27" s="32">
        <f t="shared" si="3"/>
        <v>-1.7025455721739147</v>
      </c>
      <c r="L27" s="16">
        <v>32</v>
      </c>
      <c r="M27" s="33">
        <f t="shared" si="6"/>
        <v>1.4375</v>
      </c>
      <c r="N27" s="16">
        <v>480</v>
      </c>
      <c r="O27" s="34">
        <f t="shared" ref="O27:P27" si="35">D27/7</f>
        <v>6.5714285714285712</v>
      </c>
      <c r="P27" s="34">
        <f t="shared" si="35"/>
        <v>2.4285714285714284</v>
      </c>
      <c r="Q27" s="29">
        <f t="shared" si="8"/>
        <v>53</v>
      </c>
      <c r="R27" s="29"/>
      <c r="S27" s="21">
        <v>1.111317254174397</v>
      </c>
      <c r="T27" s="28">
        <v>1536</v>
      </c>
      <c r="U27" s="36" t="s">
        <v>33</v>
      </c>
      <c r="V27" s="37" t="s">
        <v>33</v>
      </c>
      <c r="W27" s="14">
        <v>3</v>
      </c>
      <c r="X27" s="38">
        <f t="shared" si="9"/>
        <v>6.5217391304347824E-2</v>
      </c>
      <c r="Y27" s="39">
        <f t="shared" si="10"/>
        <v>2.1160000000000001</v>
      </c>
      <c r="Z27" s="14">
        <v>2</v>
      </c>
      <c r="AA27" s="28" t="s">
        <v>34</v>
      </c>
      <c r="AB27" s="40">
        <f t="shared" si="11"/>
        <v>-0.69</v>
      </c>
      <c r="AC27" s="41">
        <v>5.1884E-2</v>
      </c>
      <c r="AD27" s="39">
        <f t="shared" si="12"/>
        <v>-3.2935963199999998</v>
      </c>
      <c r="AE27" s="25">
        <v>-4.95</v>
      </c>
      <c r="AF27" s="25">
        <v>-4.1317500000000003</v>
      </c>
      <c r="AG27" s="25">
        <v>-36</v>
      </c>
    </row>
    <row r="28" spans="1:33" ht="15.75" customHeight="1" x14ac:dyDescent="0.2">
      <c r="A28" s="14" t="s">
        <v>70</v>
      </c>
      <c r="B28" s="14" t="s">
        <v>377</v>
      </c>
      <c r="C28" s="15">
        <f t="shared" si="4"/>
        <v>9.9786363636363635</v>
      </c>
      <c r="D28" s="16">
        <v>44</v>
      </c>
      <c r="E28" s="16">
        <v>19</v>
      </c>
      <c r="F28" s="17">
        <v>439.06</v>
      </c>
      <c r="G28" s="17">
        <v>-7.96</v>
      </c>
      <c r="H28" s="31">
        <f t="shared" si="1"/>
        <v>1.8129640595818338E-2</v>
      </c>
      <c r="I28" s="31">
        <f t="shared" si="2"/>
        <v>-8.542430756616419E-2</v>
      </c>
      <c r="J28" s="32">
        <f t="shared" si="5"/>
        <v>-37.506396480000049</v>
      </c>
      <c r="K28" s="32">
        <f t="shared" si="3"/>
        <v>-0.85241810181818289</v>
      </c>
      <c r="L28" s="16">
        <v>44</v>
      </c>
      <c r="M28" s="33">
        <f t="shared" si="6"/>
        <v>1</v>
      </c>
      <c r="N28" s="16">
        <v>420</v>
      </c>
      <c r="O28" s="34">
        <f t="shared" ref="O28:P28" si="36">D28/7</f>
        <v>6.2857142857142856</v>
      </c>
      <c r="P28" s="34">
        <f t="shared" si="36"/>
        <v>2.7142857142857144</v>
      </c>
      <c r="Q28" s="29">
        <f t="shared" si="8"/>
        <v>46</v>
      </c>
      <c r="R28" s="29"/>
      <c r="S28" s="21">
        <v>1.1125711782742009</v>
      </c>
      <c r="T28" s="28">
        <v>0</v>
      </c>
      <c r="U28" s="36" t="s">
        <v>33</v>
      </c>
      <c r="V28" s="37" t="s">
        <v>33</v>
      </c>
      <c r="W28" s="14">
        <v>3</v>
      </c>
      <c r="X28" s="38">
        <f t="shared" si="9"/>
        <v>6.8181818181818177E-2</v>
      </c>
      <c r="Y28" s="39">
        <f t="shared" si="10"/>
        <v>1.3266666666666667</v>
      </c>
      <c r="Z28" s="14">
        <v>3</v>
      </c>
      <c r="AA28" s="28" t="s">
        <v>34</v>
      </c>
      <c r="AB28" s="40">
        <f t="shared" si="11"/>
        <v>-0.69</v>
      </c>
      <c r="AC28" s="41">
        <v>5.1884E-2</v>
      </c>
      <c r="AD28" s="39">
        <f t="shared" si="12"/>
        <v>-3.1503964799999999</v>
      </c>
      <c r="AE28" s="25">
        <v>-4.95</v>
      </c>
      <c r="AF28" s="25">
        <v>-4.1317500000000003</v>
      </c>
      <c r="AG28" s="25">
        <v>0</v>
      </c>
    </row>
    <row r="29" spans="1:33" ht="15.75" customHeight="1" x14ac:dyDescent="0.2">
      <c r="A29" s="14" t="s">
        <v>71</v>
      </c>
      <c r="B29" s="28" t="s">
        <v>98</v>
      </c>
      <c r="C29" s="15">
        <f t="shared" si="4"/>
        <v>9.9671794871794877</v>
      </c>
      <c r="D29" s="16">
        <v>39</v>
      </c>
      <c r="E29" s="16">
        <v>15</v>
      </c>
      <c r="F29" s="17">
        <v>388.72</v>
      </c>
      <c r="G29" s="17">
        <v>-10.19</v>
      </c>
      <c r="H29" s="31">
        <f t="shared" si="1"/>
        <v>2.6214241613500718E-2</v>
      </c>
      <c r="I29" s="31">
        <f t="shared" si="2"/>
        <v>-8.7935666183885541E-2</v>
      </c>
      <c r="J29" s="32">
        <f t="shared" si="5"/>
        <v>-34.18235215899999</v>
      </c>
      <c r="K29" s="32">
        <f t="shared" si="3"/>
        <v>-0.87647056817948688</v>
      </c>
      <c r="L29" s="16">
        <v>54</v>
      </c>
      <c r="M29" s="33">
        <f t="shared" si="6"/>
        <v>0.72222222222222221</v>
      </c>
      <c r="N29" s="16">
        <v>359</v>
      </c>
      <c r="O29" s="34">
        <f t="shared" ref="O29:P29" si="37">D29/7</f>
        <v>5.5714285714285712</v>
      </c>
      <c r="P29" s="34">
        <f t="shared" si="37"/>
        <v>2.1428571428571428</v>
      </c>
      <c r="Q29" s="29">
        <f t="shared" si="8"/>
        <v>46</v>
      </c>
      <c r="R29" s="29"/>
      <c r="S29" s="21">
        <v>1.2846153846153849</v>
      </c>
      <c r="T29" s="28">
        <v>0</v>
      </c>
      <c r="U29" s="36" t="s">
        <v>33</v>
      </c>
      <c r="V29" s="37" t="s">
        <v>33</v>
      </c>
      <c r="W29" s="14">
        <v>4</v>
      </c>
      <c r="X29" s="38">
        <f t="shared" si="9"/>
        <v>0.10256410256410256</v>
      </c>
      <c r="Y29" s="39">
        <f t="shared" si="10"/>
        <v>1.6983333333333333</v>
      </c>
      <c r="Z29" s="14">
        <v>2</v>
      </c>
      <c r="AA29" s="28" t="s">
        <v>34</v>
      </c>
      <c r="AB29" s="40">
        <f t="shared" si="11"/>
        <v>-0.69</v>
      </c>
      <c r="AC29" s="41">
        <v>5.1884E-2</v>
      </c>
      <c r="AD29" s="39">
        <f t="shared" si="12"/>
        <v>-2.7923968800000001</v>
      </c>
      <c r="AE29" s="25">
        <v>-4.95</v>
      </c>
      <c r="AF29" s="25">
        <v>-4.0656911610000002</v>
      </c>
      <c r="AG29" s="25">
        <v>0</v>
      </c>
    </row>
    <row r="30" spans="1:33" ht="15.75" customHeight="1" x14ac:dyDescent="0.2">
      <c r="A30" s="14" t="s">
        <v>72</v>
      </c>
      <c r="B30" s="28" t="s">
        <v>98</v>
      </c>
      <c r="C30" s="15">
        <f t="shared" si="4"/>
        <v>10.264619883040933</v>
      </c>
      <c r="D30" s="16">
        <v>171</v>
      </c>
      <c r="E30" s="16">
        <v>10</v>
      </c>
      <c r="F30" s="17">
        <v>1755.2499999999995</v>
      </c>
      <c r="G30" s="17">
        <v>-24.33</v>
      </c>
      <c r="H30" s="31">
        <f t="shared" si="1"/>
        <v>1.386127332288848E-2</v>
      </c>
      <c r="I30" s="31">
        <f t="shared" si="2"/>
        <v>-4.9163523629682584E-2</v>
      </c>
      <c r="J30" s="32">
        <f t="shared" si="5"/>
        <v>-86.294274851000338</v>
      </c>
      <c r="K30" s="32">
        <f t="shared" si="3"/>
        <v>-0.50464488216959258</v>
      </c>
      <c r="L30" s="16">
        <v>39</v>
      </c>
      <c r="M30" s="33">
        <f t="shared" si="6"/>
        <v>4.384615384615385</v>
      </c>
      <c r="N30" s="16">
        <v>204</v>
      </c>
      <c r="O30" s="34">
        <f t="shared" ref="O30:P30" si="38">D30/7</f>
        <v>24.428571428571427</v>
      </c>
      <c r="P30" s="34">
        <f t="shared" si="38"/>
        <v>1.4285714285714286</v>
      </c>
      <c r="Q30" s="29">
        <f t="shared" si="8"/>
        <v>7</v>
      </c>
      <c r="R30" s="29"/>
      <c r="S30" s="21">
        <v>1.2810180275715799</v>
      </c>
      <c r="T30" s="28">
        <v>936</v>
      </c>
      <c r="U30" s="36" t="s">
        <v>33</v>
      </c>
      <c r="V30" s="37" t="s">
        <v>33</v>
      </c>
      <c r="W30" s="14">
        <v>5</v>
      </c>
      <c r="X30" s="38">
        <f t="shared" si="9"/>
        <v>2.9239766081871343E-2</v>
      </c>
      <c r="Y30" s="39">
        <f t="shared" si="10"/>
        <v>3.4757142857142855</v>
      </c>
      <c r="Z30" s="14">
        <v>2</v>
      </c>
      <c r="AA30" s="28" t="s">
        <v>34</v>
      </c>
      <c r="AB30" s="40">
        <f t="shared" si="11"/>
        <v>-0.69</v>
      </c>
      <c r="AC30" s="41">
        <v>5.1884E-2</v>
      </c>
      <c r="AD30" s="39">
        <f t="shared" si="12"/>
        <v>-12.24358632</v>
      </c>
      <c r="AE30" s="25">
        <v>-4.95</v>
      </c>
      <c r="AF30" s="25">
        <v>-4.0656911610000002</v>
      </c>
      <c r="AG30" s="25">
        <v>0</v>
      </c>
    </row>
    <row r="31" spans="1:33" ht="15.75" customHeight="1" x14ac:dyDescent="0.2">
      <c r="A31" s="14" t="s">
        <v>73</v>
      </c>
      <c r="B31" s="50" t="s">
        <v>140</v>
      </c>
      <c r="C31" s="15">
        <f t="shared" si="4"/>
        <v>10.002962962962963</v>
      </c>
      <c r="D31" s="16">
        <v>27</v>
      </c>
      <c r="E31" s="16">
        <v>18</v>
      </c>
      <c r="F31" s="17">
        <v>270.08</v>
      </c>
      <c r="G31" s="42">
        <v>-17.509999999999998</v>
      </c>
      <c r="H31" s="31">
        <f t="shared" si="1"/>
        <v>6.4832642180094782E-2</v>
      </c>
      <c r="I31" s="31">
        <f t="shared" si="2"/>
        <v>-0.12329257696608417</v>
      </c>
      <c r="J31" s="32">
        <f t="shared" si="5"/>
        <v>-33.298859187000012</v>
      </c>
      <c r="K31" s="32">
        <f t="shared" si="3"/>
        <v>-1.2332910810000004</v>
      </c>
      <c r="L31" s="16">
        <v>43</v>
      </c>
      <c r="M31" s="33">
        <f t="shared" si="6"/>
        <v>0.62790697674418605</v>
      </c>
      <c r="N31" s="16">
        <v>142</v>
      </c>
      <c r="O31" s="34">
        <f t="shared" ref="O31:P32" si="39">D31/7</f>
        <v>3.8571428571428572</v>
      </c>
      <c r="P31" s="34">
        <f t="shared" si="39"/>
        <v>2.5714285714285716</v>
      </c>
      <c r="Q31" s="29">
        <f t="shared" si="8"/>
        <v>22</v>
      </c>
      <c r="R31" s="29"/>
      <c r="S31" s="21">
        <v>1.4599114608952199</v>
      </c>
      <c r="T31" s="14">
        <v>936</v>
      </c>
      <c r="U31" s="22" t="s">
        <v>33</v>
      </c>
      <c r="V31" s="1" t="s">
        <v>1508</v>
      </c>
      <c r="W31" s="14">
        <v>3</v>
      </c>
      <c r="X31" s="38">
        <f t="shared" si="9"/>
        <v>0.1111111111111111</v>
      </c>
      <c r="Y31" s="39">
        <f t="shared" si="10"/>
        <v>2.918333333333333</v>
      </c>
      <c r="Z31" s="14">
        <v>3</v>
      </c>
      <c r="AA31" s="14" t="s">
        <v>34</v>
      </c>
      <c r="AB31" s="40">
        <f t="shared" si="11"/>
        <v>-0.69</v>
      </c>
      <c r="AC31" s="27">
        <v>5.1884E-2</v>
      </c>
      <c r="AD31" s="39">
        <f t="shared" si="12"/>
        <v>-1.9331978399999998</v>
      </c>
      <c r="AE31" s="43">
        <v>-4.95</v>
      </c>
      <c r="AF31" s="43">
        <v>-4.0656911610000002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10.409142857142857</v>
      </c>
      <c r="D32" s="52">
        <v>35</v>
      </c>
      <c r="E32" s="52">
        <v>25</v>
      </c>
      <c r="F32" s="53">
        <v>364.32</v>
      </c>
      <c r="G32" s="53">
        <v>-23.3</v>
      </c>
      <c r="H32" s="31">
        <f t="shared" si="1"/>
        <v>6.3954765041721567E-2</v>
      </c>
      <c r="I32" s="31">
        <f t="shared" si="2"/>
        <v>-8.6965271835199948E-2</v>
      </c>
      <c r="J32" s="32">
        <f t="shared" si="5"/>
        <v>-31.683187835000044</v>
      </c>
      <c r="K32" s="32">
        <f t="shared" si="3"/>
        <v>-0.90523393814285846</v>
      </c>
      <c r="L32" s="52">
        <v>50</v>
      </c>
      <c r="M32" s="33">
        <f t="shared" si="6"/>
        <v>0.7</v>
      </c>
      <c r="N32" s="52">
        <v>79</v>
      </c>
      <c r="O32" s="34">
        <f t="shared" si="39"/>
        <v>5</v>
      </c>
      <c r="P32" s="34">
        <f t="shared" si="39"/>
        <v>3.5714285714285716</v>
      </c>
      <c r="Q32" s="29">
        <f t="shared" si="8"/>
        <v>9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1.470301850048686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3</v>
      </c>
      <c r="X32" s="38">
        <f t="shared" si="9"/>
        <v>8.5714285714285715E-2</v>
      </c>
      <c r="Y32" s="39">
        <f t="shared" si="10"/>
        <v>2.588888888888889</v>
      </c>
      <c r="Z32" s="51">
        <v>6</v>
      </c>
      <c r="AA32" s="51" t="s">
        <v>34</v>
      </c>
      <c r="AB32" s="40">
        <f t="shared" si="11"/>
        <v>-0.69</v>
      </c>
      <c r="AC32" s="57">
        <v>5.1884E-2</v>
      </c>
      <c r="AD32" s="39">
        <f t="shared" si="12"/>
        <v>-2.5059971999999999</v>
      </c>
      <c r="AE32" s="58">
        <v>-4.95</v>
      </c>
      <c r="AF32" s="58">
        <v>-4.0656911610000002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88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Info!B1:BJ5000""),3,FALSE),"""")"),"3 Ft Brown Extension Cord 2 Pack - 16/2 Durable Electrical Cable")</f>
        <v>3 Ft Brown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Info!B1:BJ5000""),2,FALSE),"""")"),"B07ZG12YJD")</f>
        <v>B07ZG12YJD</v>
      </c>
      <c r="B2" s="3" t="s">
        <v>378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30.5" customHeight="1" x14ac:dyDescent="0.2">
      <c r="A3" s="76" t="s">
        <v>30</v>
      </c>
      <c r="B3" s="77"/>
      <c r="C3" s="47">
        <f>((AE32+AF32)/0.85)*-1</f>
        <v>5.9847058823529409</v>
      </c>
      <c r="D3" s="5">
        <f>SUM(D4:D99765)</f>
        <v>566</v>
      </c>
      <c r="E3" s="5"/>
      <c r="F3" s="6">
        <f t="shared" ref="F3:G3" si="0">SUM(F4:F99765)</f>
        <v>7252.2900000000009</v>
      </c>
      <c r="G3" s="6">
        <f t="shared" si="0"/>
        <v>-7.0000000000000007E-2</v>
      </c>
      <c r="H3" s="7">
        <f t="shared" ref="H3:H32" si="1">G3/F3*-1</f>
        <v>9.6521236740395103E-6</v>
      </c>
      <c r="I3" s="8">
        <f t="shared" ref="I3:I32" si="2">J3/F3</f>
        <v>0.47787903544949245</v>
      </c>
      <c r="J3" s="6">
        <f>SUM(J4:J99765)</f>
        <v>3465.7173499999999</v>
      </c>
      <c r="K3" s="6">
        <f t="shared" ref="K3:K32" si="3">J3/D3</f>
        <v>6.1231755300353354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6.5 - April
6.5 - May
3.5 - June
3.5 - July
3 - Aug
3 - Sept
3.5 - Oct
4 - Nov
3 - Dec
2.5 - Jan
4 - Feb")</f>
        <v>3.5 - March
6.5 - April
6.5 - May
3.5 - June
3.5 - July
3 - Aug
3 - Sept
3.5 - Oct
4 - Nov
3 - Dec
2.5 -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-8.1362499999999986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Info!B2:BZ7000""),37,FALSE)),"""")*-1"),-1.617)</f>
        <v>-1.617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100</v>
      </c>
      <c r="C4" s="15">
        <f t="shared" ref="C4:C32" si="4">IFERROR(F4/D4," - ")</f>
        <v>16.5</v>
      </c>
      <c r="D4" s="16">
        <v>11</v>
      </c>
      <c r="E4" s="16">
        <v>0</v>
      </c>
      <c r="F4" s="17">
        <v>181.5</v>
      </c>
      <c r="G4" s="17">
        <v>0</v>
      </c>
      <c r="H4" s="18">
        <f t="shared" si="1"/>
        <v>0</v>
      </c>
      <c r="I4" s="18">
        <f t="shared" si="2"/>
        <v>0.56791666666666674</v>
      </c>
      <c r="J4" s="17">
        <f t="shared" ref="J4:J32" si="5">F4*0.85+G4+AF4*D4+D4*AE4+AG4+AD4</f>
        <v>103.07687500000002</v>
      </c>
      <c r="K4" s="17">
        <f t="shared" si="3"/>
        <v>9.3706250000000022</v>
      </c>
      <c r="L4" s="16">
        <v>31</v>
      </c>
      <c r="M4" s="19">
        <f t="shared" ref="M4:M32" si="6">IFERROR(D4/L4,"-")</f>
        <v>0.35483870967741937</v>
      </c>
      <c r="N4" s="16">
        <v>3</v>
      </c>
      <c r="O4" s="20">
        <f t="shared" ref="O4:P4" si="7">D4/7</f>
        <v>1.5714285714285714</v>
      </c>
      <c r="P4" s="20">
        <f t="shared" si="7"/>
        <v>0</v>
      </c>
      <c r="Q4" s="16">
        <f t="shared" ref="Q4:Q32" si="8">ROUNDDOWN(N4/(O4+P4),0)</f>
        <v>1</v>
      </c>
      <c r="R4" s="16"/>
      <c r="S4" s="21">
        <v>4.3778501628664497</v>
      </c>
      <c r="T4" s="14">
        <v>700</v>
      </c>
      <c r="U4" s="22">
        <v>100</v>
      </c>
      <c r="V4" s="23" t="s">
        <v>379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1.0416666666666666E-2</v>
      </c>
      <c r="AD4" s="25">
        <f t="shared" ref="AD4:AD32" si="12">IFERROR(AB4*AC4*D4*2,0)</f>
        <v>-0.15812499999999999</v>
      </c>
      <c r="AE4" s="25">
        <v>-3.31</v>
      </c>
      <c r="AF4" s="25">
        <v>-1.33</v>
      </c>
      <c r="AG4" s="25">
        <v>0</v>
      </c>
    </row>
    <row r="5" spans="1:33" ht="15.75" customHeight="1" x14ac:dyDescent="0.2">
      <c r="A5" s="28" t="s">
        <v>35</v>
      </c>
      <c r="B5" s="14" t="s">
        <v>100</v>
      </c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700</v>
      </c>
      <c r="U5" s="36">
        <v>100</v>
      </c>
      <c r="V5" s="37" t="s">
        <v>380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" t="s">
        <v>34</v>
      </c>
      <c r="AB5" s="26">
        <f t="shared" si="11"/>
        <v>-0.69</v>
      </c>
      <c r="AC5" s="27">
        <v>1.0416666666666666E-2</v>
      </c>
      <c r="AD5" s="25">
        <f t="shared" si="12"/>
        <v>0</v>
      </c>
      <c r="AE5" s="25">
        <v>-3.31</v>
      </c>
      <c r="AF5" s="39">
        <v>-1.33</v>
      </c>
      <c r="AG5" s="39">
        <v>0</v>
      </c>
    </row>
    <row r="6" spans="1:33" ht="15.75" customHeight="1" x14ac:dyDescent="0.2">
      <c r="A6" s="28" t="s">
        <v>37</v>
      </c>
      <c r="B6" s="14" t="s">
        <v>102</v>
      </c>
      <c r="C6" s="15">
        <f t="shared" si="4"/>
        <v>16.5</v>
      </c>
      <c r="D6" s="29">
        <v>1</v>
      </c>
      <c r="E6" s="29">
        <v>0</v>
      </c>
      <c r="F6" s="30">
        <v>16.5</v>
      </c>
      <c r="G6" s="30">
        <v>0</v>
      </c>
      <c r="H6" s="31">
        <f t="shared" si="1"/>
        <v>0</v>
      </c>
      <c r="I6" s="31">
        <f t="shared" si="2"/>
        <v>0.56791666666666674</v>
      </c>
      <c r="J6" s="32">
        <f t="shared" si="5"/>
        <v>9.3706250000000004</v>
      </c>
      <c r="K6" s="32">
        <f t="shared" si="3"/>
        <v>9.3706250000000004</v>
      </c>
      <c r="L6" s="29">
        <v>3</v>
      </c>
      <c r="M6" s="33">
        <f t="shared" si="6"/>
        <v>0.33333333333333331</v>
      </c>
      <c r="N6" s="29">
        <v>0</v>
      </c>
      <c r="O6" s="34">
        <f t="shared" ref="O6:P6" si="14">D6/7</f>
        <v>0.14285714285714285</v>
      </c>
      <c r="P6" s="34">
        <f t="shared" si="14"/>
        <v>0</v>
      </c>
      <c r="Q6" s="29">
        <f t="shared" si="8"/>
        <v>0</v>
      </c>
      <c r="R6" s="29"/>
      <c r="S6" s="35" t="e">
        <v>#N/A</v>
      </c>
      <c r="T6" s="28">
        <v>600</v>
      </c>
      <c r="U6" s="36">
        <v>100</v>
      </c>
      <c r="V6" s="37" t="s">
        <v>381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" t="s">
        <v>34</v>
      </c>
      <c r="AB6" s="26">
        <f t="shared" si="11"/>
        <v>-0.69</v>
      </c>
      <c r="AC6" s="27">
        <v>1.0416666666666666E-2</v>
      </c>
      <c r="AD6" s="25">
        <f t="shared" si="12"/>
        <v>-1.4374999999999999E-2</v>
      </c>
      <c r="AE6" s="25">
        <v>-3.31</v>
      </c>
      <c r="AF6" s="39">
        <v>-1.33</v>
      </c>
      <c r="AG6" s="39">
        <v>0</v>
      </c>
    </row>
    <row r="7" spans="1:33" ht="15.75" customHeight="1" x14ac:dyDescent="0.2">
      <c r="A7" s="28" t="s">
        <v>39</v>
      </c>
      <c r="B7" s="28" t="s">
        <v>382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75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4.6888888888888802</v>
      </c>
      <c r="T7" s="28">
        <v>600</v>
      </c>
      <c r="U7" s="36">
        <v>100</v>
      </c>
      <c r="V7" s="37" t="s">
        <v>383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-1.33</v>
      </c>
      <c r="AG7" s="39">
        <v>0</v>
      </c>
    </row>
    <row r="8" spans="1:33" ht="15.75" customHeight="1" x14ac:dyDescent="0.2">
      <c r="A8" s="28" t="s">
        <v>41</v>
      </c>
      <c r="B8" s="28" t="s">
        <v>384</v>
      </c>
      <c r="C8" s="15">
        <f t="shared" si="4"/>
        <v>16.036363636363639</v>
      </c>
      <c r="D8" s="29">
        <v>22</v>
      </c>
      <c r="E8" s="29">
        <v>0</v>
      </c>
      <c r="F8" s="30">
        <v>352.80000000000007</v>
      </c>
      <c r="G8" s="30">
        <v>0</v>
      </c>
      <c r="H8" s="31">
        <f t="shared" si="1"/>
        <v>0</v>
      </c>
      <c r="I8" s="31">
        <f t="shared" si="2"/>
        <v>0.55976119614512476</v>
      </c>
      <c r="J8" s="32">
        <f t="shared" si="5"/>
        <v>197.48375000000007</v>
      </c>
      <c r="K8" s="32">
        <f t="shared" si="3"/>
        <v>8.9765340909090945</v>
      </c>
      <c r="L8" s="29">
        <v>31</v>
      </c>
      <c r="M8" s="33">
        <f t="shared" si="6"/>
        <v>0.70967741935483875</v>
      </c>
      <c r="N8" s="29">
        <v>137</v>
      </c>
      <c r="O8" s="34">
        <f t="shared" ref="O8:P8" si="16">D8/7</f>
        <v>3.1428571428571428</v>
      </c>
      <c r="P8" s="34">
        <f t="shared" si="16"/>
        <v>0</v>
      </c>
      <c r="Q8" s="29">
        <f t="shared" si="8"/>
        <v>43</v>
      </c>
      <c r="R8" s="29"/>
      <c r="S8" s="35">
        <v>3.4150943396226401</v>
      </c>
      <c r="T8" s="28">
        <v>500</v>
      </c>
      <c r="U8" s="36">
        <v>50</v>
      </c>
      <c r="V8" s="37" t="s">
        <v>385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1.0416666666666666E-2</v>
      </c>
      <c r="AD8" s="39">
        <f t="shared" si="12"/>
        <v>-0.31624999999999998</v>
      </c>
      <c r="AE8" s="39">
        <v>-3.31</v>
      </c>
      <c r="AF8" s="39">
        <v>-1.33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16.460370370370374</v>
      </c>
      <c r="D9" s="29">
        <v>27</v>
      </c>
      <c r="E9" s="29">
        <v>0</v>
      </c>
      <c r="F9" s="30">
        <v>444.43000000000006</v>
      </c>
      <c r="G9" s="30">
        <v>0</v>
      </c>
      <c r="H9" s="31">
        <f t="shared" si="1"/>
        <v>0</v>
      </c>
      <c r="I9" s="31">
        <f t="shared" si="2"/>
        <v>0.56723752896969148</v>
      </c>
      <c r="J9" s="32">
        <f t="shared" si="5"/>
        <v>252.097375</v>
      </c>
      <c r="K9" s="32">
        <f t="shared" si="3"/>
        <v>9.3369398148148139</v>
      </c>
      <c r="L9" s="29">
        <v>53</v>
      </c>
      <c r="M9" s="33">
        <f t="shared" si="6"/>
        <v>0.50943396226415094</v>
      </c>
      <c r="N9" s="29">
        <v>79</v>
      </c>
      <c r="O9" s="34">
        <f t="shared" ref="O9:P9" si="17">D9/7</f>
        <v>3.8571428571428572</v>
      </c>
      <c r="P9" s="34">
        <f t="shared" si="17"/>
        <v>0</v>
      </c>
      <c r="Q9" s="29">
        <f t="shared" si="8"/>
        <v>20</v>
      </c>
      <c r="R9" s="29"/>
      <c r="S9" s="35">
        <v>3.3816425120772902</v>
      </c>
      <c r="T9" s="28">
        <v>500</v>
      </c>
      <c r="U9" s="36">
        <v>125</v>
      </c>
      <c r="V9" s="37" t="s">
        <v>386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1.0416666666666666E-2</v>
      </c>
      <c r="AD9" s="39">
        <f t="shared" si="12"/>
        <v>-0.38812499999999994</v>
      </c>
      <c r="AE9" s="39">
        <v>-3.31</v>
      </c>
      <c r="AF9" s="39">
        <v>-1.33</v>
      </c>
      <c r="AG9" s="39">
        <v>0</v>
      </c>
    </row>
    <row r="10" spans="1:33" ht="15.75" customHeight="1" x14ac:dyDescent="0.2">
      <c r="A10" s="28" t="s">
        <v>45</v>
      </c>
      <c r="B10" s="28" t="s">
        <v>387</v>
      </c>
      <c r="C10" s="15">
        <f t="shared" si="4"/>
        <v>16.088750000000005</v>
      </c>
      <c r="D10" s="29">
        <v>32</v>
      </c>
      <c r="E10" s="29">
        <v>0</v>
      </c>
      <c r="F10" s="30">
        <v>514.84000000000015</v>
      </c>
      <c r="G10" s="30">
        <v>0</v>
      </c>
      <c r="H10" s="31">
        <f t="shared" si="1"/>
        <v>0</v>
      </c>
      <c r="I10" s="31">
        <f t="shared" si="2"/>
        <v>0.56070623883148163</v>
      </c>
      <c r="J10" s="32">
        <f t="shared" si="5"/>
        <v>288.67400000000009</v>
      </c>
      <c r="K10" s="32">
        <f t="shared" si="3"/>
        <v>9.0210625000000029</v>
      </c>
      <c r="L10" s="29">
        <v>46</v>
      </c>
      <c r="M10" s="33">
        <f t="shared" si="6"/>
        <v>0.69565217391304346</v>
      </c>
      <c r="N10" s="29">
        <v>25</v>
      </c>
      <c r="O10" s="34">
        <f t="shared" ref="O10:P10" si="18">D10/7</f>
        <v>4.5714285714285712</v>
      </c>
      <c r="P10" s="34">
        <f t="shared" si="18"/>
        <v>0</v>
      </c>
      <c r="Q10" s="29">
        <f t="shared" si="8"/>
        <v>5</v>
      </c>
      <c r="R10" s="29"/>
      <c r="S10" s="35">
        <v>6.9714285714285698</v>
      </c>
      <c r="T10" s="28">
        <v>500</v>
      </c>
      <c r="U10" s="36">
        <v>125</v>
      </c>
      <c r="V10" s="37" t="s">
        <v>388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1.0416666666666666E-2</v>
      </c>
      <c r="AD10" s="39">
        <f t="shared" si="12"/>
        <v>-0.45999999999999996</v>
      </c>
      <c r="AE10" s="39">
        <v>-3.31</v>
      </c>
      <c r="AF10" s="39">
        <v>-1.33</v>
      </c>
      <c r="AG10" s="39">
        <v>0</v>
      </c>
    </row>
    <row r="11" spans="1:33" ht="15.75" customHeight="1" x14ac:dyDescent="0.2">
      <c r="A11" s="28" t="s">
        <v>47</v>
      </c>
      <c r="B11" s="28" t="s">
        <v>389</v>
      </c>
      <c r="C11" s="15">
        <f t="shared" si="4"/>
        <v>17.90583333333333</v>
      </c>
      <c r="D11" s="29">
        <v>12</v>
      </c>
      <c r="E11" s="29">
        <v>0</v>
      </c>
      <c r="F11" s="30">
        <v>214.86999999999998</v>
      </c>
      <c r="G11" s="30">
        <v>0</v>
      </c>
      <c r="H11" s="31">
        <f t="shared" si="1"/>
        <v>0</v>
      </c>
      <c r="I11" s="31">
        <f t="shared" si="2"/>
        <v>0.59006375948247769</v>
      </c>
      <c r="J11" s="32">
        <f t="shared" si="5"/>
        <v>126.78699999999996</v>
      </c>
      <c r="K11" s="32">
        <f t="shared" si="3"/>
        <v>10.565583333333331</v>
      </c>
      <c r="L11" s="29">
        <v>24</v>
      </c>
      <c r="M11" s="33">
        <f t="shared" si="6"/>
        <v>0.5</v>
      </c>
      <c r="N11" s="29">
        <v>63</v>
      </c>
      <c r="O11" s="34">
        <f t="shared" ref="O11:P11" si="19">D11/7</f>
        <v>1.7142857142857142</v>
      </c>
      <c r="P11" s="34">
        <f t="shared" si="19"/>
        <v>0</v>
      </c>
      <c r="Q11" s="29">
        <f t="shared" si="8"/>
        <v>36</v>
      </c>
      <c r="R11" s="29"/>
      <c r="S11" s="35">
        <v>8.4395604395604398</v>
      </c>
      <c r="T11" s="28">
        <v>954</v>
      </c>
      <c r="U11" s="36">
        <v>125</v>
      </c>
      <c r="V11" s="37" t="s">
        <v>390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1.0416666666666666E-2</v>
      </c>
      <c r="AD11" s="39">
        <f t="shared" si="12"/>
        <v>-0.17249999999999999</v>
      </c>
      <c r="AE11" s="39">
        <v>-3.31</v>
      </c>
      <c r="AF11" s="39">
        <v>-1.33</v>
      </c>
      <c r="AG11" s="39">
        <v>0</v>
      </c>
    </row>
    <row r="12" spans="1:33" ht="15.75" customHeight="1" x14ac:dyDescent="0.2">
      <c r="A12" s="28" t="s">
        <v>49</v>
      </c>
      <c r="B12" s="28" t="s">
        <v>391</v>
      </c>
      <c r="C12" s="15">
        <f t="shared" si="4"/>
        <v>18.015882352941176</v>
      </c>
      <c r="D12" s="29">
        <v>17</v>
      </c>
      <c r="E12" s="29">
        <v>0</v>
      </c>
      <c r="F12" s="30">
        <v>306.27</v>
      </c>
      <c r="G12" s="30">
        <v>-7.0000000000000007E-2</v>
      </c>
      <c r="H12" s="31">
        <f t="shared" si="1"/>
        <v>2.2855650243249425E-4</v>
      </c>
      <c r="I12" s="31">
        <f t="shared" si="2"/>
        <v>0.59142300910960921</v>
      </c>
      <c r="J12" s="32">
        <f t="shared" si="5"/>
        <v>181.13512499999999</v>
      </c>
      <c r="K12" s="32">
        <f t="shared" si="3"/>
        <v>10.655007352941176</v>
      </c>
      <c r="L12" s="29">
        <v>28</v>
      </c>
      <c r="M12" s="33">
        <f t="shared" si="6"/>
        <v>0.6071428571428571</v>
      </c>
      <c r="N12" s="29">
        <v>70</v>
      </c>
      <c r="O12" s="34">
        <f t="shared" ref="O12:P12" si="20">D12/7</f>
        <v>2.4285714285714284</v>
      </c>
      <c r="P12" s="34">
        <f t="shared" si="20"/>
        <v>0</v>
      </c>
      <c r="Q12" s="29">
        <f t="shared" si="8"/>
        <v>28</v>
      </c>
      <c r="R12" s="29"/>
      <c r="S12" s="35">
        <v>6.2727272727272698</v>
      </c>
      <c r="T12" s="28">
        <v>750</v>
      </c>
      <c r="U12" s="36">
        <v>50</v>
      </c>
      <c r="V12" s="37" t="s">
        <v>392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1.0416666666666666E-2</v>
      </c>
      <c r="AD12" s="39">
        <f t="shared" si="12"/>
        <v>-0.24437499999999998</v>
      </c>
      <c r="AE12" s="39">
        <v>-3.31</v>
      </c>
      <c r="AF12" s="39">
        <v>-1.33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16.949444444444449</v>
      </c>
      <c r="D13" s="29">
        <v>18</v>
      </c>
      <c r="E13" s="29">
        <v>2</v>
      </c>
      <c r="F13" s="32">
        <v>305.09000000000009</v>
      </c>
      <c r="G13" s="30">
        <v>0</v>
      </c>
      <c r="H13" s="31">
        <f t="shared" si="1"/>
        <v>0</v>
      </c>
      <c r="I13" s="31">
        <f t="shared" si="2"/>
        <v>0.57539660428070416</v>
      </c>
      <c r="J13" s="32">
        <f t="shared" si="5"/>
        <v>175.54775000000009</v>
      </c>
      <c r="K13" s="32">
        <f t="shared" si="3"/>
        <v>9.7526527777777829</v>
      </c>
      <c r="L13" s="29">
        <v>13</v>
      </c>
      <c r="M13" s="33">
        <f t="shared" si="6"/>
        <v>1.3846153846153846</v>
      </c>
      <c r="N13" s="29">
        <v>175</v>
      </c>
      <c r="O13" s="34">
        <f t="shared" ref="O13:P13" si="21">D13/7</f>
        <v>2.5714285714285716</v>
      </c>
      <c r="P13" s="34">
        <f t="shared" si="21"/>
        <v>0.2857142857142857</v>
      </c>
      <c r="Q13" s="29">
        <f t="shared" si="8"/>
        <v>61</v>
      </c>
      <c r="R13" s="29"/>
      <c r="S13" s="35">
        <v>2.51327433628318</v>
      </c>
      <c r="T13" s="28">
        <v>600</v>
      </c>
      <c r="U13" s="36">
        <v>50</v>
      </c>
      <c r="V13" s="37" t="s">
        <v>393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1.0416666666666666E-2</v>
      </c>
      <c r="AD13" s="39">
        <f t="shared" si="12"/>
        <v>-0.25874999999999998</v>
      </c>
      <c r="AE13" s="39">
        <v>-3.31</v>
      </c>
      <c r="AF13" s="39">
        <v>-1.33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15.789130434782612</v>
      </c>
      <c r="D14" s="29">
        <v>23</v>
      </c>
      <c r="E14" s="29">
        <v>0</v>
      </c>
      <c r="F14" s="32">
        <v>363.15000000000009</v>
      </c>
      <c r="G14" s="30">
        <v>0</v>
      </c>
      <c r="H14" s="31">
        <f t="shared" si="1"/>
        <v>0</v>
      </c>
      <c r="I14" s="31">
        <f t="shared" si="2"/>
        <v>0.55521650832989133</v>
      </c>
      <c r="J14" s="32">
        <f t="shared" si="5"/>
        <v>201.6268750000001</v>
      </c>
      <c r="K14" s="32">
        <f t="shared" si="3"/>
        <v>8.7663858695652213</v>
      </c>
      <c r="L14" s="29">
        <v>35</v>
      </c>
      <c r="M14" s="33">
        <f t="shared" si="6"/>
        <v>0.65714285714285714</v>
      </c>
      <c r="N14" s="29">
        <v>154</v>
      </c>
      <c r="O14" s="34">
        <f t="shared" ref="O14:P14" si="22">D14/7</f>
        <v>3.2857142857142856</v>
      </c>
      <c r="P14" s="34">
        <f t="shared" si="22"/>
        <v>0</v>
      </c>
      <c r="Q14" s="29">
        <f t="shared" si="8"/>
        <v>46</v>
      </c>
      <c r="R14" s="29"/>
      <c r="S14" s="35">
        <v>3.0426229508196698</v>
      </c>
      <c r="T14" s="28">
        <v>600</v>
      </c>
      <c r="U14" s="36">
        <v>50</v>
      </c>
      <c r="V14" s="37" t="s">
        <v>393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1.0416666666666666E-2</v>
      </c>
      <c r="AD14" s="39">
        <f t="shared" si="12"/>
        <v>-0.33062499999999995</v>
      </c>
      <c r="AE14" s="39">
        <v>-3.31</v>
      </c>
      <c r="AF14" s="39">
        <v>-1.33</v>
      </c>
      <c r="AG14" s="39">
        <v>0</v>
      </c>
    </row>
    <row r="15" spans="1:33" ht="15.75" customHeight="1" x14ac:dyDescent="0.2">
      <c r="A15" s="28" t="s">
        <v>54</v>
      </c>
      <c r="B15" s="28" t="s">
        <v>394</v>
      </c>
      <c r="C15" s="15">
        <f t="shared" si="4"/>
        <v>14.414166666666667</v>
      </c>
      <c r="D15" s="29">
        <v>24</v>
      </c>
      <c r="E15" s="29">
        <v>0</v>
      </c>
      <c r="F15" s="32">
        <v>345.94</v>
      </c>
      <c r="G15" s="30">
        <v>0</v>
      </c>
      <c r="H15" s="31">
        <f t="shared" si="1"/>
        <v>0</v>
      </c>
      <c r="I15" s="31">
        <f t="shared" si="2"/>
        <v>0.52570966063479219</v>
      </c>
      <c r="J15" s="32">
        <f t="shared" si="5"/>
        <v>181.864</v>
      </c>
      <c r="K15" s="32">
        <f t="shared" si="3"/>
        <v>7.5776666666666666</v>
      </c>
      <c r="L15" s="29">
        <v>35</v>
      </c>
      <c r="M15" s="33">
        <f t="shared" si="6"/>
        <v>0.68571428571428572</v>
      </c>
      <c r="N15" s="29">
        <v>131</v>
      </c>
      <c r="O15" s="34">
        <f t="shared" ref="O15:P15" si="23">D15/7</f>
        <v>3.4285714285714284</v>
      </c>
      <c r="P15" s="34">
        <f t="shared" si="23"/>
        <v>0</v>
      </c>
      <c r="Q15" s="29">
        <f t="shared" si="8"/>
        <v>38</v>
      </c>
      <c r="R15" s="29"/>
      <c r="S15" s="35">
        <v>4.1584158415841497</v>
      </c>
      <c r="T15" s="28">
        <v>600</v>
      </c>
      <c r="U15" s="36">
        <v>50</v>
      </c>
      <c r="V15" s="37" t="s">
        <v>395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1.0416666666666666E-2</v>
      </c>
      <c r="AD15" s="39">
        <f t="shared" si="12"/>
        <v>-0.34499999999999997</v>
      </c>
      <c r="AE15" s="39">
        <v>-3.31</v>
      </c>
      <c r="AF15" s="39">
        <v>-1.35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13.374687500000002</v>
      </c>
      <c r="D16" s="29">
        <v>32</v>
      </c>
      <c r="E16" s="29">
        <v>0</v>
      </c>
      <c r="F16" s="32">
        <v>427.99000000000007</v>
      </c>
      <c r="G16" s="30">
        <v>0</v>
      </c>
      <c r="H16" s="31">
        <f t="shared" si="1"/>
        <v>0</v>
      </c>
      <c r="I16" s="31">
        <f t="shared" si="2"/>
        <v>0.50050585294048922</v>
      </c>
      <c r="J16" s="32">
        <f t="shared" si="5"/>
        <v>214.21150000000003</v>
      </c>
      <c r="K16" s="32">
        <f t="shared" si="3"/>
        <v>6.6941093750000009</v>
      </c>
      <c r="L16" s="29">
        <v>41</v>
      </c>
      <c r="M16" s="33">
        <f t="shared" si="6"/>
        <v>0.78048780487804881</v>
      </c>
      <c r="N16" s="29">
        <v>102</v>
      </c>
      <c r="O16" s="34">
        <f t="shared" ref="O16:P16" si="24">D16/7</f>
        <v>4.5714285714285712</v>
      </c>
      <c r="P16" s="34">
        <f t="shared" si="24"/>
        <v>0</v>
      </c>
      <c r="Q16" s="29">
        <f t="shared" si="8"/>
        <v>22</v>
      </c>
      <c r="R16" s="29"/>
      <c r="S16" s="35">
        <v>3.3774319066147802</v>
      </c>
      <c r="T16" s="28">
        <v>600</v>
      </c>
      <c r="U16" s="36">
        <v>50</v>
      </c>
      <c r="V16" s="37" t="s">
        <v>395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1.0416666666666666E-2</v>
      </c>
      <c r="AD16" s="39">
        <f t="shared" si="12"/>
        <v>-0.45999999999999996</v>
      </c>
      <c r="AE16" s="39">
        <v>-3.31</v>
      </c>
      <c r="AF16" s="39">
        <v>-1.35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10.673225806451613</v>
      </c>
      <c r="D17" s="29">
        <v>31</v>
      </c>
      <c r="E17" s="29">
        <v>0</v>
      </c>
      <c r="F17" s="32">
        <v>330.87</v>
      </c>
      <c r="G17" s="30">
        <v>0</v>
      </c>
      <c r="H17" s="31">
        <f t="shared" si="1"/>
        <v>0</v>
      </c>
      <c r="I17" s="31">
        <f t="shared" si="2"/>
        <v>0.40530079789645479</v>
      </c>
      <c r="J17" s="32">
        <f t="shared" si="5"/>
        <v>134.10187500000001</v>
      </c>
      <c r="K17" s="32">
        <f t="shared" si="3"/>
        <v>4.3258669354838712</v>
      </c>
      <c r="L17" s="29">
        <v>37</v>
      </c>
      <c r="M17" s="33">
        <f t="shared" si="6"/>
        <v>0.83783783783783783</v>
      </c>
      <c r="N17" s="29">
        <v>67</v>
      </c>
      <c r="O17" s="34">
        <f t="shared" ref="O17:P17" si="25">D17/7</f>
        <v>4.4285714285714288</v>
      </c>
      <c r="P17" s="34">
        <f t="shared" si="25"/>
        <v>0</v>
      </c>
      <c r="Q17" s="29">
        <f t="shared" si="8"/>
        <v>15</v>
      </c>
      <c r="R17" s="29"/>
      <c r="S17" s="35">
        <v>2.46875</v>
      </c>
      <c r="T17" s="28">
        <v>450</v>
      </c>
      <c r="U17" s="36">
        <v>50</v>
      </c>
      <c r="V17" s="37" t="s">
        <v>396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1.0416666666666666E-2</v>
      </c>
      <c r="AD17" s="39">
        <f t="shared" si="12"/>
        <v>-0.44562499999999994</v>
      </c>
      <c r="AE17" s="39">
        <v>-3.31</v>
      </c>
      <c r="AF17" s="39">
        <v>-1.4219999999999999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9.199347826086953</v>
      </c>
      <c r="D18" s="29">
        <v>46</v>
      </c>
      <c r="E18" s="29">
        <v>0</v>
      </c>
      <c r="F18" s="32">
        <v>423.16999999999985</v>
      </c>
      <c r="G18" s="30">
        <v>0</v>
      </c>
      <c r="H18" s="31">
        <f t="shared" si="1"/>
        <v>0</v>
      </c>
      <c r="I18" s="31">
        <f t="shared" si="2"/>
        <v>0.33405309922726073</v>
      </c>
      <c r="J18" s="32">
        <f t="shared" si="5"/>
        <v>141.36124999999987</v>
      </c>
      <c r="K18" s="32">
        <f t="shared" si="3"/>
        <v>3.0730706521739104</v>
      </c>
      <c r="L18" s="29">
        <v>35</v>
      </c>
      <c r="M18" s="33">
        <f t="shared" si="6"/>
        <v>1.3142857142857143</v>
      </c>
      <c r="N18" s="29">
        <v>178</v>
      </c>
      <c r="O18" s="34">
        <f t="shared" ref="O18:P18" si="26">D18/7</f>
        <v>6.5714285714285712</v>
      </c>
      <c r="P18" s="34">
        <f t="shared" si="26"/>
        <v>0</v>
      </c>
      <c r="Q18" s="29">
        <f t="shared" si="8"/>
        <v>27</v>
      </c>
      <c r="R18" s="29"/>
      <c r="S18" s="35">
        <v>2.5566037735849001</v>
      </c>
      <c r="T18" s="28">
        <v>300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1.0416666666666666E-2</v>
      </c>
      <c r="AD18" s="39">
        <f t="shared" si="12"/>
        <v>-0.66124999999999989</v>
      </c>
      <c r="AE18" s="39">
        <v>-3.31</v>
      </c>
      <c r="AF18" s="39">
        <v>-1.4219999999999999</v>
      </c>
      <c r="AG18" s="39">
        <v>0</v>
      </c>
    </row>
    <row r="19" spans="1:33" ht="15.75" customHeight="1" x14ac:dyDescent="0.2">
      <c r="A19" s="28" t="s">
        <v>60</v>
      </c>
      <c r="B19" s="28" t="s">
        <v>121</v>
      </c>
      <c r="C19" s="15">
        <f t="shared" si="4"/>
        <v>8.5844897959183672</v>
      </c>
      <c r="D19" s="29">
        <v>49</v>
      </c>
      <c r="E19" s="29">
        <v>0</v>
      </c>
      <c r="F19" s="32">
        <v>420.64</v>
      </c>
      <c r="G19" s="30">
        <v>0</v>
      </c>
      <c r="H19" s="31">
        <f t="shared" si="1"/>
        <v>0</v>
      </c>
      <c r="I19" s="31">
        <f t="shared" si="2"/>
        <v>0.28923574790794976</v>
      </c>
      <c r="J19" s="32">
        <f t="shared" si="5"/>
        <v>121.66412499999998</v>
      </c>
      <c r="K19" s="32">
        <f t="shared" si="3"/>
        <v>2.4829413265306117</v>
      </c>
      <c r="L19" s="29">
        <v>53</v>
      </c>
      <c r="M19" s="33">
        <f t="shared" si="6"/>
        <v>0.92452830188679247</v>
      </c>
      <c r="N19" s="29">
        <v>131</v>
      </c>
      <c r="O19" s="34">
        <f t="shared" ref="O19:P19" si="27">D19/7</f>
        <v>7</v>
      </c>
      <c r="P19" s="34">
        <f t="shared" si="27"/>
        <v>0</v>
      </c>
      <c r="Q19" s="29">
        <f t="shared" si="8"/>
        <v>18</v>
      </c>
      <c r="R19" s="29"/>
      <c r="S19" s="35">
        <v>3.5820895522387999</v>
      </c>
      <c r="T19" s="28">
        <v>300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1.0416666666666666E-2</v>
      </c>
      <c r="AD19" s="39">
        <f t="shared" si="12"/>
        <v>-0.70437499999999997</v>
      </c>
      <c r="AE19" s="39">
        <v>-3.31</v>
      </c>
      <c r="AF19" s="39">
        <v>-1.4895000000000003</v>
      </c>
      <c r="AG19" s="39">
        <v>0</v>
      </c>
    </row>
    <row r="20" spans="1:33" ht="15.75" customHeight="1" x14ac:dyDescent="0.2">
      <c r="A20" s="28" t="s">
        <v>62</v>
      </c>
      <c r="B20" s="28" t="s">
        <v>397</v>
      </c>
      <c r="C20" s="15">
        <f t="shared" si="4"/>
        <v>9.6670833333333306</v>
      </c>
      <c r="D20" s="29">
        <v>48</v>
      </c>
      <c r="E20" s="29">
        <v>0</v>
      </c>
      <c r="F20" s="32">
        <v>464.01999999999987</v>
      </c>
      <c r="G20" s="30">
        <v>0</v>
      </c>
      <c r="H20" s="31">
        <f t="shared" si="1"/>
        <v>0</v>
      </c>
      <c r="I20" s="31">
        <f t="shared" si="2"/>
        <v>0.35203439506917777</v>
      </c>
      <c r="J20" s="32">
        <f t="shared" si="5"/>
        <v>163.35099999999983</v>
      </c>
      <c r="K20" s="32">
        <f t="shared" si="3"/>
        <v>3.4031458333333298</v>
      </c>
      <c r="L20" s="29">
        <v>64</v>
      </c>
      <c r="M20" s="33">
        <f t="shared" si="6"/>
        <v>0.75</v>
      </c>
      <c r="N20" s="29">
        <v>79</v>
      </c>
      <c r="O20" s="34">
        <f t="shared" ref="O20:P20" si="28">D20/7</f>
        <v>6.8571428571428568</v>
      </c>
      <c r="P20" s="34">
        <f t="shared" si="28"/>
        <v>0</v>
      </c>
      <c r="Q20" s="29">
        <f t="shared" si="8"/>
        <v>11</v>
      </c>
      <c r="R20" s="29"/>
      <c r="S20" s="35">
        <v>3.9777777777777699</v>
      </c>
      <c r="T20" s="28">
        <v>300</v>
      </c>
      <c r="U20" s="36">
        <v>300</v>
      </c>
      <c r="V20" s="37" t="s">
        <v>398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1.0416666666666666E-2</v>
      </c>
      <c r="AD20" s="39">
        <f t="shared" si="12"/>
        <v>-0.69</v>
      </c>
      <c r="AE20" s="39">
        <v>-3.31</v>
      </c>
      <c r="AF20" s="39">
        <v>-1.4895000000000003</v>
      </c>
      <c r="AG20" s="39">
        <v>0</v>
      </c>
    </row>
    <row r="21" spans="1:33" ht="15.75" customHeight="1" x14ac:dyDescent="0.2">
      <c r="A21" s="28" t="s">
        <v>63</v>
      </c>
      <c r="B21" s="28" t="s">
        <v>250</v>
      </c>
      <c r="C21" s="15">
        <f t="shared" si="4"/>
        <v>11.244090909090909</v>
      </c>
      <c r="D21" s="29">
        <v>22</v>
      </c>
      <c r="E21" s="29">
        <v>0</v>
      </c>
      <c r="F21" s="32">
        <v>247.37</v>
      </c>
      <c r="G21" s="30">
        <v>0</v>
      </c>
      <c r="H21" s="31">
        <f t="shared" si="1"/>
        <v>0</v>
      </c>
      <c r="I21" s="31">
        <f t="shared" si="2"/>
        <v>0.42187512632898083</v>
      </c>
      <c r="J21" s="32">
        <f t="shared" si="5"/>
        <v>104.35924999999999</v>
      </c>
      <c r="K21" s="32">
        <f t="shared" si="3"/>
        <v>4.743602272727272</v>
      </c>
      <c r="L21" s="29">
        <v>15</v>
      </c>
      <c r="M21" s="33">
        <f t="shared" si="6"/>
        <v>1.4666666666666666</v>
      </c>
      <c r="N21" s="29">
        <v>153</v>
      </c>
      <c r="O21" s="34">
        <f t="shared" ref="O21:P21" si="29">D21/7</f>
        <v>3.1428571428571428</v>
      </c>
      <c r="P21" s="34">
        <f t="shared" si="29"/>
        <v>0</v>
      </c>
      <c r="Q21" s="29">
        <f t="shared" si="8"/>
        <v>48</v>
      </c>
      <c r="R21" s="29"/>
      <c r="S21" s="35">
        <v>2.60135135135135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1.0416666666666666E-2</v>
      </c>
      <c r="AD21" s="39">
        <f t="shared" si="12"/>
        <v>-0.31624999999999998</v>
      </c>
      <c r="AE21" s="39">
        <v>-3.31</v>
      </c>
      <c r="AF21" s="39">
        <v>-1.4895000000000003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12.453225806451618</v>
      </c>
      <c r="D22" s="29">
        <v>31</v>
      </c>
      <c r="E22" s="29">
        <v>2</v>
      </c>
      <c r="F22" s="30">
        <v>386.05000000000018</v>
      </c>
      <c r="G22" s="30">
        <v>0</v>
      </c>
      <c r="H22" s="31">
        <f t="shared" si="1"/>
        <v>0</v>
      </c>
      <c r="I22" s="31">
        <f t="shared" si="2"/>
        <v>0.46344353063074739</v>
      </c>
      <c r="J22" s="32">
        <f t="shared" si="5"/>
        <v>178.91237500000011</v>
      </c>
      <c r="K22" s="32">
        <f t="shared" si="3"/>
        <v>5.7713669354838748</v>
      </c>
      <c r="L22" s="29">
        <v>34</v>
      </c>
      <c r="M22" s="33">
        <f t="shared" si="6"/>
        <v>0.91176470588235292</v>
      </c>
      <c r="N22" s="29">
        <v>123</v>
      </c>
      <c r="O22" s="34">
        <f t="shared" ref="O22:P22" si="30">D22/7</f>
        <v>4.4285714285714288</v>
      </c>
      <c r="P22" s="34">
        <f t="shared" si="30"/>
        <v>0.2857142857142857</v>
      </c>
      <c r="Q22" s="29">
        <f t="shared" si="8"/>
        <v>26</v>
      </c>
      <c r="R22" s="29"/>
      <c r="S22" s="35">
        <v>2.66206896551724</v>
      </c>
      <c r="T22" s="28">
        <v>700</v>
      </c>
      <c r="U22" s="36">
        <v>300</v>
      </c>
      <c r="V22" s="37" t="s">
        <v>398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1.0416666666666666E-2</v>
      </c>
      <c r="AD22" s="39">
        <f t="shared" si="12"/>
        <v>-0.44562499999999994</v>
      </c>
      <c r="AE22" s="39">
        <v>-3.31</v>
      </c>
      <c r="AF22" s="39">
        <v>-1.4895000000000003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12.252222222222224</v>
      </c>
      <c r="D23" s="29">
        <v>36</v>
      </c>
      <c r="E23" s="29">
        <v>0</v>
      </c>
      <c r="F23" s="32">
        <v>441.0800000000001</v>
      </c>
      <c r="G23" s="30">
        <v>0</v>
      </c>
      <c r="H23" s="31">
        <f t="shared" si="1"/>
        <v>0</v>
      </c>
      <c r="I23" s="31">
        <f t="shared" si="2"/>
        <v>0.45710188627913301</v>
      </c>
      <c r="J23" s="32">
        <f t="shared" si="5"/>
        <v>201.61850000000004</v>
      </c>
      <c r="K23" s="32">
        <f t="shared" si="3"/>
        <v>5.6005138888888899</v>
      </c>
      <c r="L23" s="29">
        <v>47</v>
      </c>
      <c r="M23" s="33">
        <f t="shared" si="6"/>
        <v>0.76595744680851063</v>
      </c>
      <c r="N23" s="29">
        <v>76</v>
      </c>
      <c r="O23" s="34">
        <f t="shared" ref="O23:P23" si="31">D23/7</f>
        <v>5.1428571428571432</v>
      </c>
      <c r="P23" s="34">
        <f t="shared" si="31"/>
        <v>0</v>
      </c>
      <c r="Q23" s="29">
        <f t="shared" si="8"/>
        <v>14</v>
      </c>
      <c r="R23" s="29"/>
      <c r="S23" s="35">
        <v>3.4389140271493202</v>
      </c>
      <c r="T23" s="28">
        <v>700</v>
      </c>
      <c r="U23" s="36">
        <v>300</v>
      </c>
      <c r="V23" s="37" t="s">
        <v>398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1.0416666666666666E-2</v>
      </c>
      <c r="AD23" s="39">
        <f t="shared" si="12"/>
        <v>-0.51749999999999996</v>
      </c>
      <c r="AE23" s="39">
        <v>-3.31</v>
      </c>
      <c r="AF23" s="39">
        <v>-1.4895000000000003</v>
      </c>
      <c r="AG23" s="39">
        <v>0</v>
      </c>
    </row>
    <row r="24" spans="1:33" ht="15.75" customHeight="1" x14ac:dyDescent="0.2">
      <c r="A24" s="28" t="s">
        <v>66</v>
      </c>
      <c r="B24" s="28" t="s">
        <v>399</v>
      </c>
      <c r="C24" s="15">
        <f t="shared" si="4"/>
        <v>12.4</v>
      </c>
      <c r="D24" s="29">
        <v>15</v>
      </c>
      <c r="E24" s="29">
        <v>0</v>
      </c>
      <c r="F24" s="32">
        <v>186</v>
      </c>
      <c r="G24" s="32">
        <v>0</v>
      </c>
      <c r="H24" s="31">
        <f t="shared" si="1"/>
        <v>0</v>
      </c>
      <c r="I24" s="31">
        <f t="shared" si="2"/>
        <v>0.46178427419354828</v>
      </c>
      <c r="J24" s="32">
        <f t="shared" si="5"/>
        <v>85.891874999999985</v>
      </c>
      <c r="K24" s="32">
        <f t="shared" si="3"/>
        <v>5.7261249999999988</v>
      </c>
      <c r="L24" s="29">
        <v>27</v>
      </c>
      <c r="M24" s="33">
        <f t="shared" si="6"/>
        <v>0.55555555555555558</v>
      </c>
      <c r="N24" s="29">
        <v>58</v>
      </c>
      <c r="O24" s="34">
        <f t="shared" ref="O24:P24" si="32">D24/7</f>
        <v>2.1428571428571428</v>
      </c>
      <c r="P24" s="34">
        <f t="shared" si="32"/>
        <v>0</v>
      </c>
      <c r="Q24" s="29">
        <f t="shared" si="8"/>
        <v>27</v>
      </c>
      <c r="R24" s="29"/>
      <c r="S24" s="35">
        <v>4.1142857142857103</v>
      </c>
      <c r="T24" s="28">
        <v>925</v>
      </c>
      <c r="U24" s="36">
        <v>525</v>
      </c>
      <c r="V24" s="37" t="s">
        <v>400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1.0416666666666666E-2</v>
      </c>
      <c r="AD24" s="39">
        <f t="shared" si="12"/>
        <v>-0.21562499999999998</v>
      </c>
      <c r="AE24" s="39">
        <v>-3.31</v>
      </c>
      <c r="AF24" s="39">
        <v>-1.4895000000000003</v>
      </c>
      <c r="AG24" s="39">
        <v>0</v>
      </c>
    </row>
    <row r="25" spans="1:33" ht="15.75" customHeight="1" x14ac:dyDescent="0.2">
      <c r="A25" s="28" t="s">
        <v>67</v>
      </c>
      <c r="B25" s="14" t="s">
        <v>372</v>
      </c>
      <c r="C25" s="15">
        <f t="shared" si="4"/>
        <v>12.3675</v>
      </c>
      <c r="D25" s="29">
        <v>20</v>
      </c>
      <c r="E25" s="29">
        <v>0</v>
      </c>
      <c r="F25" s="32">
        <v>247.35</v>
      </c>
      <c r="G25" s="32">
        <v>0</v>
      </c>
      <c r="H25" s="31">
        <f t="shared" si="1"/>
        <v>0</v>
      </c>
      <c r="I25" s="31">
        <f t="shared" si="2"/>
        <v>0.46072367091166361</v>
      </c>
      <c r="J25" s="32">
        <f t="shared" si="5"/>
        <v>113.96</v>
      </c>
      <c r="K25" s="32">
        <f t="shared" si="3"/>
        <v>5.6979999999999995</v>
      </c>
      <c r="L25" s="29">
        <v>41</v>
      </c>
      <c r="M25" s="33">
        <f t="shared" si="6"/>
        <v>0.48780487804878048</v>
      </c>
      <c r="N25" s="29">
        <v>32</v>
      </c>
      <c r="O25" s="34">
        <f t="shared" ref="O25:P25" si="33">D25/7</f>
        <v>2.8571428571428572</v>
      </c>
      <c r="P25" s="34">
        <f t="shared" si="33"/>
        <v>0</v>
      </c>
      <c r="Q25" s="29">
        <f t="shared" si="8"/>
        <v>11</v>
      </c>
      <c r="R25" s="29"/>
      <c r="S25" s="35">
        <v>4.1789473684210527</v>
      </c>
      <c r="T25" s="28">
        <v>1100</v>
      </c>
      <c r="U25" s="36">
        <v>300</v>
      </c>
      <c r="V25" s="37" t="s">
        <v>398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1.0416666666666666E-2</v>
      </c>
      <c r="AD25" s="39">
        <f t="shared" si="12"/>
        <v>-0.28749999999999998</v>
      </c>
      <c r="AE25" s="39">
        <v>-3.31</v>
      </c>
      <c r="AF25" s="39">
        <v>-1.49</v>
      </c>
      <c r="AG25" s="39">
        <v>0</v>
      </c>
    </row>
    <row r="26" spans="1:33" ht="15.75" customHeight="1" x14ac:dyDescent="0.2">
      <c r="A26" s="14" t="s">
        <v>68</v>
      </c>
      <c r="B26" s="14" t="s">
        <v>401</v>
      </c>
      <c r="C26" s="15">
        <f t="shared" si="4"/>
        <v>12.738333333333335</v>
      </c>
      <c r="D26" s="16">
        <v>24</v>
      </c>
      <c r="E26" s="16">
        <v>0</v>
      </c>
      <c r="F26" s="17">
        <v>305.72000000000003</v>
      </c>
      <c r="G26" s="17">
        <v>0</v>
      </c>
      <c r="H26" s="31">
        <f t="shared" si="1"/>
        <v>0</v>
      </c>
      <c r="I26" s="31">
        <f t="shared" si="2"/>
        <v>0.45925225696715949</v>
      </c>
      <c r="J26" s="32">
        <f t="shared" si="5"/>
        <v>140.40260000000001</v>
      </c>
      <c r="K26" s="32">
        <f t="shared" si="3"/>
        <v>5.8501083333333339</v>
      </c>
      <c r="L26" s="16">
        <v>29</v>
      </c>
      <c r="M26" s="33">
        <f t="shared" si="6"/>
        <v>0.82758620689655171</v>
      </c>
      <c r="N26" s="16">
        <v>29</v>
      </c>
      <c r="O26" s="34">
        <f t="shared" ref="O26:P26" si="34">D26/7</f>
        <v>3.4285714285714284</v>
      </c>
      <c r="P26" s="34">
        <f t="shared" si="34"/>
        <v>0</v>
      </c>
      <c r="Q26" s="29">
        <f t="shared" si="8"/>
        <v>8</v>
      </c>
      <c r="R26" s="29"/>
      <c r="S26" s="21">
        <v>3.6937354988399069</v>
      </c>
      <c r="T26" s="28">
        <v>1100</v>
      </c>
      <c r="U26" s="36">
        <v>300</v>
      </c>
      <c r="V26" s="37" t="s">
        <v>398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1.0416666666666666E-2</v>
      </c>
      <c r="AD26" s="39">
        <f t="shared" si="12"/>
        <v>-0.34499999999999997</v>
      </c>
      <c r="AE26" s="25">
        <v>-3.47</v>
      </c>
      <c r="AF26" s="25">
        <v>-1.4931000000000001</v>
      </c>
      <c r="AG26" s="25">
        <v>0</v>
      </c>
    </row>
    <row r="27" spans="1:33" ht="15.75" customHeight="1" x14ac:dyDescent="0.2">
      <c r="A27" s="14" t="s">
        <v>69</v>
      </c>
      <c r="B27" s="14" t="s">
        <v>100</v>
      </c>
      <c r="C27" s="15">
        <f t="shared" si="4"/>
        <v>13.037083333333333</v>
      </c>
      <c r="D27" s="16">
        <v>24</v>
      </c>
      <c r="E27" s="16">
        <v>0</v>
      </c>
      <c r="F27" s="17">
        <v>312.89</v>
      </c>
      <c r="G27" s="17">
        <v>0</v>
      </c>
      <c r="H27" s="31">
        <f t="shared" si="1"/>
        <v>0</v>
      </c>
      <c r="I27" s="31">
        <f t="shared" si="2"/>
        <v>0.45290389593786956</v>
      </c>
      <c r="J27" s="32">
        <f t="shared" si="5"/>
        <v>141.70910000000001</v>
      </c>
      <c r="K27" s="32">
        <f t="shared" si="3"/>
        <v>5.9045458333333336</v>
      </c>
      <c r="L27" s="16">
        <v>28</v>
      </c>
      <c r="M27" s="33">
        <f t="shared" si="6"/>
        <v>0.8571428571428571</v>
      </c>
      <c r="N27" s="16">
        <v>4</v>
      </c>
      <c r="O27" s="34">
        <f t="shared" ref="O27:P27" si="35">D27/7</f>
        <v>3.4285714285714284</v>
      </c>
      <c r="P27" s="34">
        <f t="shared" si="35"/>
        <v>0</v>
      </c>
      <c r="Q27" s="29">
        <f t="shared" si="8"/>
        <v>1</v>
      </c>
      <c r="R27" s="29"/>
      <c r="S27" s="21">
        <v>3.7814726840855108</v>
      </c>
      <c r="T27" s="28">
        <v>1100</v>
      </c>
      <c r="U27" s="36">
        <v>300</v>
      </c>
      <c r="V27" s="37" t="s">
        <v>402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1.0416666666666666E-2</v>
      </c>
      <c r="AD27" s="39">
        <f t="shared" si="12"/>
        <v>-0.34499999999999997</v>
      </c>
      <c r="AE27" s="25">
        <v>-3.47</v>
      </c>
      <c r="AF27" s="25">
        <v>-1.6926000000000001</v>
      </c>
      <c r="AG27" s="25">
        <v>0</v>
      </c>
    </row>
    <row r="28" spans="1:33" ht="15.75" customHeight="1" x14ac:dyDescent="0.2">
      <c r="A28" s="14" t="s">
        <v>70</v>
      </c>
      <c r="B28" s="14" t="s">
        <v>100</v>
      </c>
      <c r="C28" s="15">
        <f t="shared" si="4"/>
        <v>13.75</v>
      </c>
      <c r="D28" s="16">
        <v>1</v>
      </c>
      <c r="E28" s="16">
        <v>0</v>
      </c>
      <c r="F28" s="17">
        <v>13.75</v>
      </c>
      <c r="G28" s="17">
        <v>0</v>
      </c>
      <c r="H28" s="31">
        <f t="shared" si="1"/>
        <v>0</v>
      </c>
      <c r="I28" s="31">
        <f t="shared" si="2"/>
        <v>0.47349272727272718</v>
      </c>
      <c r="J28" s="32">
        <f t="shared" si="5"/>
        <v>6.5105249999999986</v>
      </c>
      <c r="K28" s="32">
        <f t="shared" si="3"/>
        <v>6.5105249999999986</v>
      </c>
      <c r="L28" s="16">
        <v>19</v>
      </c>
      <c r="M28" s="33">
        <f t="shared" si="6"/>
        <v>5.2631578947368418E-2</v>
      </c>
      <c r="N28" s="16">
        <v>0</v>
      </c>
      <c r="O28" s="34">
        <f t="shared" ref="O28:P28" si="36">D28/7</f>
        <v>0.14285714285714285</v>
      </c>
      <c r="P28" s="34">
        <f t="shared" si="36"/>
        <v>0</v>
      </c>
      <c r="Q28" s="29">
        <f t="shared" si="8"/>
        <v>0</v>
      </c>
      <c r="R28" s="29"/>
      <c r="S28" s="21">
        <v>0</v>
      </c>
      <c r="T28" s="28">
        <v>1100</v>
      </c>
      <c r="U28" s="36">
        <v>44384</v>
      </c>
      <c r="V28" s="37" t="s">
        <v>402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1.0416666666666666E-2</v>
      </c>
      <c r="AD28" s="39">
        <f t="shared" si="12"/>
        <v>-1.4374999999999999E-2</v>
      </c>
      <c r="AE28" s="25">
        <v>-3.47</v>
      </c>
      <c r="AF28" s="25">
        <v>-1.6926000000000001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800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1.0416666666666666E-2</v>
      </c>
      <c r="AD29" s="39">
        <f t="shared" si="12"/>
        <v>0</v>
      </c>
      <c r="AE29" s="25">
        <v>-3.47</v>
      </c>
      <c r="AF29" s="25">
        <v>-1.617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800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1.0416666666666666E-2</v>
      </c>
      <c r="AD30" s="39">
        <f t="shared" si="12"/>
        <v>0</v>
      </c>
      <c r="AE30" s="25">
        <v>-3.47</v>
      </c>
      <c r="AF30" s="25">
        <v>-1.617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400</v>
      </c>
      <c r="U31" s="22">
        <v>300</v>
      </c>
      <c r="V31" s="1" t="s">
        <v>1507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1.0416666666666666E-2</v>
      </c>
      <c r="AD31" s="39">
        <f t="shared" si="12"/>
        <v>0</v>
      </c>
      <c r="AE31" s="43">
        <v>-3.47</v>
      </c>
      <c r="AF31" s="43">
        <v>-1.6170000000000002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1.0416666666666666E-2</v>
      </c>
      <c r="AD32" s="39">
        <f t="shared" si="12"/>
        <v>0</v>
      </c>
      <c r="AE32" s="58">
        <v>-3.47</v>
      </c>
      <c r="AF32" s="58">
        <v>-1.617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9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Info!B1:BJ5000""),3,FALSE),"""")"),"6 Ft Brown Extension Cord 2 Pack - 16/2 Durable Electrical Cable")</f>
        <v>6 Ft Brown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Info!B1:BJ5000""),2,FALSE),"""")"),"B07ZFZZRFH")</f>
        <v>B07ZFZZRFH</v>
      </c>
      <c r="B2" s="3" t="s">
        <v>403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31.25" customHeight="1" x14ac:dyDescent="0.2">
      <c r="A3" s="76" t="s">
        <v>30</v>
      </c>
      <c r="B3" s="77"/>
      <c r="C3" s="47">
        <f>((AE32+AF32)/0.85)*-1</f>
        <v>6.5216877632941177</v>
      </c>
      <c r="D3" s="5">
        <f>SUM(D4:D99765)</f>
        <v>384</v>
      </c>
      <c r="E3" s="5"/>
      <c r="F3" s="6">
        <f t="shared" ref="F3:G3" si="0">SUM(F4:F99765)</f>
        <v>3610.51</v>
      </c>
      <c r="G3" s="6">
        <f t="shared" si="0"/>
        <v>-99.82</v>
      </c>
      <c r="H3" s="7">
        <f t="shared" ref="H3:H32" si="1">G3/F3*-1</f>
        <v>2.7647063711220849E-2</v>
      </c>
      <c r="I3" s="8">
        <f t="shared" ref="I3:I32" si="2">J3/F3</f>
        <v>0.25029968572212752</v>
      </c>
      <c r="J3" s="6">
        <f>SUM(J4:J99765)</f>
        <v>903.70951829659862</v>
      </c>
      <c r="K3" s="6">
        <f t="shared" ref="K3:K32" si="3">J3/D3</f>
        <v>2.3534102038973921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2.5 - April
1 - May
1 - June
1 - July
1.5 - Aug
1.5 - Sept
2.5 - Oct
2 - Nov
2.5 - Dec
2.5 - Jan
1 - Feb")</f>
        <v>1 - March
2.5 - April
1 - May
1 - June
1 - July
1.5 - Aug
1.5 - Sept
2.5 - Oct
2 - Nov
2.5 - Dec
2.5 -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QTY-49")</f>
        <v>Del QTY-49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29</v>
      </c>
      <c r="X3" s="7">
        <f>W3/D3</f>
        <v>7.5520833333333329E-2</v>
      </c>
      <c r="Y3" s="6"/>
      <c r="Z3" s="5"/>
      <c r="AA3" s="5"/>
      <c r="AB3" s="5"/>
      <c r="AC3" s="5"/>
      <c r="AD3" s="6">
        <f>SUM(AD4:AD99765)</f>
        <v>-10.527087255166089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Info!B2:BZ7000""),37,FALSE)),"""")*-1"),-1.9034345988)</f>
        <v>-1.9034345988000001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13.048000000000002</v>
      </c>
      <c r="D4" s="16">
        <v>15</v>
      </c>
      <c r="E4" s="16">
        <v>0</v>
      </c>
      <c r="F4" s="17">
        <v>195.72000000000003</v>
      </c>
      <c r="G4" s="17">
        <v>0</v>
      </c>
      <c r="H4" s="18">
        <f t="shared" si="1"/>
        <v>0</v>
      </c>
      <c r="I4" s="18">
        <f t="shared" si="2"/>
        <v>0.44591609350804329</v>
      </c>
      <c r="J4" s="17">
        <f t="shared" ref="J4:J32" si="5">F4*0.85+G4+AF4*D4+D4*AE4+AG4+AD4</f>
        <v>87.274697821394241</v>
      </c>
      <c r="K4" s="17">
        <f t="shared" si="3"/>
        <v>5.8183131880929491</v>
      </c>
      <c r="L4" s="16">
        <v>21</v>
      </c>
      <c r="M4" s="19">
        <f t="shared" ref="M4:M32" si="6">IFERROR(D4/L4,"-")</f>
        <v>0.7142857142857143</v>
      </c>
      <c r="N4" s="16">
        <v>106</v>
      </c>
      <c r="O4" s="20">
        <f t="shared" ref="O4:P4" si="7">D4/7</f>
        <v>2.1428571428571428</v>
      </c>
      <c r="P4" s="20">
        <f t="shared" si="7"/>
        <v>0</v>
      </c>
      <c r="Q4" s="16">
        <f t="shared" ref="Q4:Q32" si="8">ROUNDDOWN(N4/(O4+P4),0)</f>
        <v>49</v>
      </c>
      <c r="R4" s="16"/>
      <c r="S4" s="21">
        <v>3.2033195020746801</v>
      </c>
      <c r="T4" s="14">
        <v>800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1.9423739583333335E-2</v>
      </c>
      <c r="AD4" s="25">
        <f t="shared" ref="AD4:AD32" si="12">IFERROR(AB4*AC4*D4*2,0)</f>
        <v>-0.40207140937500002</v>
      </c>
      <c r="AE4" s="25">
        <v>-3.48</v>
      </c>
      <c r="AF4" s="25">
        <v>-1.7656820512820512</v>
      </c>
      <c r="AG4" s="25">
        <v>0</v>
      </c>
    </row>
    <row r="5" spans="1:33" ht="15.75" customHeight="1" x14ac:dyDescent="0.2">
      <c r="A5" s="28" t="s">
        <v>35</v>
      </c>
      <c r="B5" s="28" t="s">
        <v>404</v>
      </c>
      <c r="C5" s="15">
        <f t="shared" si="4"/>
        <v>13.018717948717951</v>
      </c>
      <c r="D5" s="29">
        <v>39</v>
      </c>
      <c r="E5" s="29">
        <v>0</v>
      </c>
      <c r="F5" s="30">
        <v>507.73000000000008</v>
      </c>
      <c r="G5" s="30">
        <v>0</v>
      </c>
      <c r="H5" s="31">
        <f t="shared" si="1"/>
        <v>0</v>
      </c>
      <c r="I5" s="31">
        <f t="shared" si="2"/>
        <v>0.44500483130108637</v>
      </c>
      <c r="J5" s="32">
        <f t="shared" si="5"/>
        <v>225.94230299650062</v>
      </c>
      <c r="K5" s="32">
        <f t="shared" si="3"/>
        <v>5.7933923845256565</v>
      </c>
      <c r="L5" s="29">
        <v>32</v>
      </c>
      <c r="M5" s="33">
        <f t="shared" si="6"/>
        <v>1.21875</v>
      </c>
      <c r="N5" s="29">
        <v>66</v>
      </c>
      <c r="O5" s="34">
        <f t="shared" ref="O5:P5" si="13">D5/7</f>
        <v>5.5714285714285712</v>
      </c>
      <c r="P5" s="34">
        <f t="shared" si="13"/>
        <v>0</v>
      </c>
      <c r="Q5" s="29">
        <f t="shared" si="8"/>
        <v>11</v>
      </c>
      <c r="R5" s="29"/>
      <c r="S5" s="35">
        <v>2.1521126760563298</v>
      </c>
      <c r="T5" s="28">
        <v>800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1.9446246813441485E-2</v>
      </c>
      <c r="AD5" s="39">
        <f t="shared" si="12"/>
        <v>-1.0465970034994205</v>
      </c>
      <c r="AE5" s="39">
        <v>-3.48</v>
      </c>
      <c r="AF5" s="39">
        <v>-1.7656820512820512</v>
      </c>
      <c r="AG5" s="39">
        <v>0</v>
      </c>
    </row>
    <row r="6" spans="1:33" ht="15.75" customHeight="1" x14ac:dyDescent="0.2">
      <c r="A6" s="28" t="s">
        <v>37</v>
      </c>
      <c r="B6" s="14" t="s">
        <v>98</v>
      </c>
      <c r="C6" s="15">
        <f t="shared" si="4"/>
        <v>14.358888888888888</v>
      </c>
      <c r="D6" s="29">
        <v>9</v>
      </c>
      <c r="E6" s="29">
        <v>0</v>
      </c>
      <c r="F6" s="30">
        <v>129.22999999999999</v>
      </c>
      <c r="G6" s="30">
        <v>0</v>
      </c>
      <c r="H6" s="31">
        <f t="shared" si="1"/>
        <v>0</v>
      </c>
      <c r="I6" s="31">
        <f t="shared" si="2"/>
        <v>0.4828067684967618</v>
      </c>
      <c r="J6" s="32">
        <f t="shared" si="5"/>
        <v>62.393118692836524</v>
      </c>
      <c r="K6" s="32">
        <f t="shared" si="3"/>
        <v>6.9325687436485026</v>
      </c>
      <c r="L6" s="29">
        <v>30</v>
      </c>
      <c r="M6" s="33">
        <f t="shared" si="6"/>
        <v>0.3</v>
      </c>
      <c r="N6" s="29">
        <v>55</v>
      </c>
      <c r="O6" s="34">
        <f t="shared" ref="O6:P6" si="14">D6/7</f>
        <v>1.2857142857142858</v>
      </c>
      <c r="P6" s="34">
        <f t="shared" si="14"/>
        <v>0</v>
      </c>
      <c r="Q6" s="29">
        <f t="shared" si="8"/>
        <v>42</v>
      </c>
      <c r="R6" s="29"/>
      <c r="S6" s="35">
        <v>2.57746478873239</v>
      </c>
      <c r="T6" s="28">
        <v>875</v>
      </c>
      <c r="U6" s="36">
        <v>75</v>
      </c>
      <c r="V6" s="37" t="s">
        <v>405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1.9423739583333335E-2</v>
      </c>
      <c r="AD6" s="39">
        <f t="shared" si="12"/>
        <v>-0.24124284562500001</v>
      </c>
      <c r="AE6" s="39">
        <v>-3.48</v>
      </c>
      <c r="AF6" s="39">
        <v>-1.7656820512820512</v>
      </c>
      <c r="AG6" s="39">
        <v>0</v>
      </c>
    </row>
    <row r="7" spans="1:33" ht="15.75" customHeight="1" x14ac:dyDescent="0.2">
      <c r="A7" s="28" t="s">
        <v>39</v>
      </c>
      <c r="B7" s="28" t="s">
        <v>172</v>
      </c>
      <c r="C7" s="15">
        <f t="shared" si="4"/>
        <v>14.28</v>
      </c>
      <c r="D7" s="29">
        <v>6</v>
      </c>
      <c r="E7" s="29">
        <v>0</v>
      </c>
      <c r="F7" s="30">
        <v>85.679999999999993</v>
      </c>
      <c r="G7" s="30">
        <v>0</v>
      </c>
      <c r="H7" s="31">
        <f t="shared" si="1"/>
        <v>0</v>
      </c>
      <c r="I7" s="31">
        <f t="shared" si="2"/>
        <v>0.4807782344602905</v>
      </c>
      <c r="J7" s="32">
        <f t="shared" si="5"/>
        <v>41.193079128557684</v>
      </c>
      <c r="K7" s="32">
        <f t="shared" si="3"/>
        <v>6.8655131880929474</v>
      </c>
      <c r="L7" s="29">
        <v>20</v>
      </c>
      <c r="M7" s="33">
        <f t="shared" si="6"/>
        <v>0.3</v>
      </c>
      <c r="N7" s="29">
        <v>54</v>
      </c>
      <c r="O7" s="34">
        <f t="shared" ref="O7:P7" si="15">D7/7</f>
        <v>0.8571428571428571</v>
      </c>
      <c r="P7" s="34">
        <f t="shared" si="15"/>
        <v>0</v>
      </c>
      <c r="Q7" s="29">
        <f t="shared" si="8"/>
        <v>63</v>
      </c>
      <c r="R7" s="29"/>
      <c r="S7" s="35">
        <v>3.0925925925925899</v>
      </c>
      <c r="T7" s="28">
        <v>800</v>
      </c>
      <c r="U7" s="36">
        <v>75</v>
      </c>
      <c r="V7" s="37" t="s">
        <v>406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1.9423739583333335E-2</v>
      </c>
      <c r="AD7" s="39">
        <f t="shared" si="12"/>
        <v>-0.16082856374999999</v>
      </c>
      <c r="AE7" s="39">
        <v>-3.48</v>
      </c>
      <c r="AF7" s="39">
        <v>-1.7656820512820512</v>
      </c>
      <c r="AG7" s="39">
        <v>0</v>
      </c>
    </row>
    <row r="8" spans="1:33" ht="15.75" customHeight="1" x14ac:dyDescent="0.2">
      <c r="A8" s="28" t="s">
        <v>41</v>
      </c>
      <c r="B8" s="28" t="s">
        <v>407</v>
      </c>
      <c r="C8" s="15">
        <f t="shared" si="4"/>
        <v>13.458571428571428</v>
      </c>
      <c r="D8" s="29">
        <v>7</v>
      </c>
      <c r="E8" s="29">
        <v>0</v>
      </c>
      <c r="F8" s="30">
        <v>94.21</v>
      </c>
      <c r="G8" s="30">
        <v>0</v>
      </c>
      <c r="H8" s="31">
        <f t="shared" si="1"/>
        <v>0</v>
      </c>
      <c r="I8" s="31">
        <f t="shared" si="2"/>
        <v>0.45792237210089154</v>
      </c>
      <c r="J8" s="32">
        <f t="shared" si="5"/>
        <v>43.140866675624991</v>
      </c>
      <c r="K8" s="32">
        <f t="shared" si="3"/>
        <v>6.1629809536607132</v>
      </c>
      <c r="L8" s="29">
        <v>25</v>
      </c>
      <c r="M8" s="33">
        <f t="shared" si="6"/>
        <v>0.28000000000000003</v>
      </c>
      <c r="N8" s="29">
        <v>46</v>
      </c>
      <c r="O8" s="34">
        <f t="shared" ref="O8:P8" si="16">D8/7</f>
        <v>1</v>
      </c>
      <c r="P8" s="34">
        <f t="shared" si="16"/>
        <v>0</v>
      </c>
      <c r="Q8" s="29">
        <f t="shared" si="8"/>
        <v>46</v>
      </c>
      <c r="R8" s="29"/>
      <c r="S8" s="35">
        <v>3.52173913043478</v>
      </c>
      <c r="T8" s="28">
        <v>800</v>
      </c>
      <c r="U8" s="36">
        <v>75</v>
      </c>
      <c r="V8" s="37" t="s">
        <v>408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1.9423739583333335E-2</v>
      </c>
      <c r="AD8" s="39">
        <f t="shared" si="12"/>
        <v>-0.18763332437499999</v>
      </c>
      <c r="AE8" s="39">
        <v>-3.48</v>
      </c>
      <c r="AF8" s="39">
        <v>-1.77</v>
      </c>
      <c r="AG8" s="39">
        <v>0</v>
      </c>
    </row>
    <row r="9" spans="1:33" ht="15.75" customHeight="1" x14ac:dyDescent="0.2">
      <c r="A9" s="28" t="s">
        <v>43</v>
      </c>
      <c r="B9" s="28" t="s">
        <v>409</v>
      </c>
      <c r="C9" s="15">
        <f t="shared" si="4"/>
        <v>9.6533333333333342</v>
      </c>
      <c r="D9" s="29">
        <v>12</v>
      </c>
      <c r="E9" s="29">
        <v>0</v>
      </c>
      <c r="F9" s="30">
        <v>115.84</v>
      </c>
      <c r="G9" s="30">
        <v>0</v>
      </c>
      <c r="H9" s="31">
        <f t="shared" si="1"/>
        <v>0</v>
      </c>
      <c r="I9" s="31">
        <f t="shared" si="2"/>
        <v>0.30238369723657388</v>
      </c>
      <c r="J9" s="32">
        <f t="shared" si="5"/>
        <v>35.028127487884717</v>
      </c>
      <c r="K9" s="32">
        <f t="shared" si="3"/>
        <v>2.9190106239903932</v>
      </c>
      <c r="L9" s="29">
        <v>30</v>
      </c>
      <c r="M9" s="33">
        <f t="shared" si="6"/>
        <v>0.4</v>
      </c>
      <c r="N9" s="29">
        <v>35</v>
      </c>
      <c r="O9" s="34">
        <f t="shared" ref="O9:P9" si="17">D9/7</f>
        <v>1.7142857142857142</v>
      </c>
      <c r="P9" s="34">
        <f t="shared" si="17"/>
        <v>0</v>
      </c>
      <c r="Q9" s="29">
        <f t="shared" si="8"/>
        <v>20</v>
      </c>
      <c r="R9" s="29"/>
      <c r="S9" s="35">
        <v>2.0613496932515298</v>
      </c>
      <c r="T9" s="28">
        <v>800</v>
      </c>
      <c r="U9" s="36">
        <v>100</v>
      </c>
      <c r="V9" s="37" t="s">
        <v>410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1.9423739583333335E-2</v>
      </c>
      <c r="AD9" s="39">
        <f t="shared" si="12"/>
        <v>-0.32165712749999997</v>
      </c>
      <c r="AE9" s="39">
        <v>-3.48</v>
      </c>
      <c r="AF9" s="39">
        <v>-1.77951794871794</v>
      </c>
      <c r="AG9" s="39">
        <v>0</v>
      </c>
    </row>
    <row r="10" spans="1:33" ht="15.75" customHeight="1" x14ac:dyDescent="0.2">
      <c r="A10" s="28" t="s">
        <v>45</v>
      </c>
      <c r="B10" s="28" t="s">
        <v>46</v>
      </c>
      <c r="C10" s="15">
        <f t="shared" si="4"/>
        <v>9.6918181818181814</v>
      </c>
      <c r="D10" s="29">
        <v>11</v>
      </c>
      <c r="E10" s="29">
        <v>0</v>
      </c>
      <c r="F10" s="30">
        <v>106.61</v>
      </c>
      <c r="G10" s="30">
        <v>0</v>
      </c>
      <c r="H10" s="31">
        <f t="shared" si="1"/>
        <v>0</v>
      </c>
      <c r="I10" s="31">
        <f t="shared" si="2"/>
        <v>0.30455820464522709</v>
      </c>
      <c r="J10" s="32">
        <f t="shared" si="5"/>
        <v>32.468950197227663</v>
      </c>
      <c r="K10" s="32">
        <f t="shared" si="3"/>
        <v>2.951722745202515</v>
      </c>
      <c r="L10" s="29">
        <v>26</v>
      </c>
      <c r="M10" s="33">
        <f t="shared" si="6"/>
        <v>0.42307692307692307</v>
      </c>
      <c r="N10" s="29">
        <v>22</v>
      </c>
      <c r="O10" s="34">
        <f t="shared" ref="O10:P10" si="18">D10/7</f>
        <v>1.5714285714285714</v>
      </c>
      <c r="P10" s="34">
        <f t="shared" si="18"/>
        <v>0</v>
      </c>
      <c r="Q10" s="29">
        <f t="shared" si="8"/>
        <v>14</v>
      </c>
      <c r="R10" s="29"/>
      <c r="S10" s="35">
        <v>2.6569343065693398</v>
      </c>
      <c r="T10" s="28">
        <v>800</v>
      </c>
      <c r="U10" s="36">
        <v>100</v>
      </c>
      <c r="V10" s="37" t="s">
        <v>411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1.9423739583333335E-2</v>
      </c>
      <c r="AD10" s="39">
        <f t="shared" si="12"/>
        <v>-0.29485236687499999</v>
      </c>
      <c r="AE10" s="39">
        <v>-3.48</v>
      </c>
      <c r="AF10" s="39">
        <v>-1.77951794871794</v>
      </c>
      <c r="AG10" s="39">
        <v>0</v>
      </c>
    </row>
    <row r="11" spans="1:33" ht="15.75" customHeight="1" x14ac:dyDescent="0.2">
      <c r="A11" s="28" t="s">
        <v>47</v>
      </c>
      <c r="B11" s="28" t="s">
        <v>412</v>
      </c>
      <c r="C11" s="15">
        <f t="shared" si="4"/>
        <v>9.99</v>
      </c>
      <c r="D11" s="29">
        <v>5</v>
      </c>
      <c r="E11" s="29">
        <v>0</v>
      </c>
      <c r="F11" s="30">
        <v>49.95</v>
      </c>
      <c r="G11" s="30">
        <v>0</v>
      </c>
      <c r="H11" s="31">
        <f t="shared" si="1"/>
        <v>0</v>
      </c>
      <c r="I11" s="31">
        <f t="shared" si="2"/>
        <v>0.32083856763333946</v>
      </c>
      <c r="J11" s="32">
        <f t="shared" si="5"/>
        <v>16.025886453285306</v>
      </c>
      <c r="K11" s="32">
        <f t="shared" si="3"/>
        <v>3.205177290657061</v>
      </c>
      <c r="L11" s="29">
        <v>11</v>
      </c>
      <c r="M11" s="33">
        <f t="shared" si="6"/>
        <v>0.45454545454545453</v>
      </c>
      <c r="N11" s="29">
        <v>17</v>
      </c>
      <c r="O11" s="34">
        <f t="shared" ref="O11:P11" si="19">D11/7</f>
        <v>0.7142857142857143</v>
      </c>
      <c r="P11" s="34">
        <f t="shared" si="19"/>
        <v>0</v>
      </c>
      <c r="Q11" s="29">
        <f t="shared" si="8"/>
        <v>23</v>
      </c>
      <c r="R11" s="29"/>
      <c r="S11" s="35">
        <v>3.4470046082949302</v>
      </c>
      <c r="T11" s="28">
        <v>800</v>
      </c>
      <c r="U11" s="36">
        <v>100</v>
      </c>
      <c r="V11" s="37" t="s">
        <v>413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1.9423739583333335E-2</v>
      </c>
      <c r="AD11" s="39">
        <f t="shared" si="12"/>
        <v>-0.13402380312500001</v>
      </c>
      <c r="AE11" s="39">
        <v>-3.48</v>
      </c>
      <c r="AF11" s="39">
        <v>-1.77951794871794</v>
      </c>
      <c r="AG11" s="39">
        <v>0</v>
      </c>
    </row>
    <row r="12" spans="1:33" ht="15.75" customHeight="1" x14ac:dyDescent="0.2">
      <c r="A12" s="28" t="s">
        <v>49</v>
      </c>
      <c r="B12" s="14" t="s">
        <v>409</v>
      </c>
      <c r="C12" s="15">
        <f t="shared" si="4"/>
        <v>8.8449999999999989</v>
      </c>
      <c r="D12" s="29">
        <v>4</v>
      </c>
      <c r="E12" s="29">
        <v>1</v>
      </c>
      <c r="F12" s="30">
        <v>35.379999999999995</v>
      </c>
      <c r="G12" s="30">
        <v>0</v>
      </c>
      <c r="H12" s="31">
        <f t="shared" si="1"/>
        <v>0</v>
      </c>
      <c r="I12" s="31">
        <f t="shared" si="2"/>
        <v>0.25233773777920399</v>
      </c>
      <c r="J12" s="32">
        <f t="shared" si="5"/>
        <v>8.9277091626282363</v>
      </c>
      <c r="K12" s="32">
        <f t="shared" si="3"/>
        <v>2.2319272906570591</v>
      </c>
      <c r="L12" s="29">
        <v>10</v>
      </c>
      <c r="M12" s="33">
        <f t="shared" si="6"/>
        <v>0.4</v>
      </c>
      <c r="N12" s="29">
        <v>14</v>
      </c>
      <c r="O12" s="34">
        <f t="shared" ref="O12:P12" si="20">D12/7</f>
        <v>0.5714285714285714</v>
      </c>
      <c r="P12" s="34">
        <f t="shared" si="20"/>
        <v>0.14285714285714285</v>
      </c>
      <c r="Q12" s="29">
        <f t="shared" si="8"/>
        <v>19</v>
      </c>
      <c r="R12" s="29"/>
      <c r="S12" s="35">
        <v>3.7788944723618001</v>
      </c>
      <c r="T12" s="28">
        <v>700</v>
      </c>
      <c r="U12" s="36">
        <v>75</v>
      </c>
      <c r="V12" s="37" t="s">
        <v>414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1.9423739583333335E-2</v>
      </c>
      <c r="AD12" s="39">
        <f t="shared" si="12"/>
        <v>-0.1072190425</v>
      </c>
      <c r="AE12" s="39">
        <v>-3.48</v>
      </c>
      <c r="AF12" s="39">
        <v>-1.77951794871794</v>
      </c>
      <c r="AG12" s="39">
        <v>0</v>
      </c>
    </row>
    <row r="13" spans="1:33" ht="15.75" customHeight="1" x14ac:dyDescent="0.2">
      <c r="A13" s="28" t="s">
        <v>51</v>
      </c>
      <c r="B13" s="28" t="s">
        <v>46</v>
      </c>
      <c r="C13" s="15">
        <f t="shared" si="4"/>
        <v>9.99</v>
      </c>
      <c r="D13" s="29">
        <v>6</v>
      </c>
      <c r="E13" s="29">
        <v>0</v>
      </c>
      <c r="F13" s="32">
        <v>59.940000000000005</v>
      </c>
      <c r="G13" s="30">
        <v>0</v>
      </c>
      <c r="H13" s="31">
        <f t="shared" si="1"/>
        <v>0</v>
      </c>
      <c r="I13" s="31">
        <f t="shared" si="2"/>
        <v>0.32010963357107108</v>
      </c>
      <c r="J13" s="32">
        <f t="shared" si="5"/>
        <v>19.187371436250004</v>
      </c>
      <c r="K13" s="32">
        <f t="shared" si="3"/>
        <v>3.1978952393750006</v>
      </c>
      <c r="L13" s="29">
        <v>5</v>
      </c>
      <c r="M13" s="33">
        <f t="shared" si="6"/>
        <v>1.2</v>
      </c>
      <c r="N13" s="29">
        <v>107</v>
      </c>
      <c r="O13" s="34">
        <f t="shared" ref="O13:P13" si="21">D13/7</f>
        <v>0.8571428571428571</v>
      </c>
      <c r="P13" s="34">
        <f t="shared" si="21"/>
        <v>0</v>
      </c>
      <c r="Q13" s="29">
        <f t="shared" si="8"/>
        <v>124</v>
      </c>
      <c r="R13" s="29"/>
      <c r="S13" s="35">
        <v>2.6574394463667801</v>
      </c>
      <c r="T13" s="28">
        <v>625</v>
      </c>
      <c r="U13" s="36">
        <v>125</v>
      </c>
      <c r="V13" s="37" t="s">
        <v>415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1.9423739583333335E-2</v>
      </c>
      <c r="AD13" s="39">
        <f t="shared" si="12"/>
        <v>-0.16082856374999999</v>
      </c>
      <c r="AE13" s="39">
        <v>-3.48</v>
      </c>
      <c r="AF13" s="39">
        <v>-1.7867999999999999</v>
      </c>
      <c r="AG13" s="39">
        <v>0</v>
      </c>
    </row>
    <row r="14" spans="1:33" ht="15.75" customHeight="1" x14ac:dyDescent="0.2">
      <c r="A14" s="28" t="s">
        <v>53</v>
      </c>
      <c r="B14" s="28" t="s">
        <v>416</v>
      </c>
      <c r="C14" s="15">
        <f t="shared" si="4"/>
        <v>9.99</v>
      </c>
      <c r="D14" s="29">
        <v>3</v>
      </c>
      <c r="E14" s="29">
        <v>0</v>
      </c>
      <c r="F14" s="32">
        <v>29.97</v>
      </c>
      <c r="G14" s="30">
        <v>0</v>
      </c>
      <c r="H14" s="31">
        <f t="shared" si="1"/>
        <v>0</v>
      </c>
      <c r="I14" s="31">
        <f t="shared" si="2"/>
        <v>0.32010963357107114</v>
      </c>
      <c r="J14" s="32">
        <f t="shared" si="5"/>
        <v>9.5936857181250019</v>
      </c>
      <c r="K14" s="32">
        <f t="shared" si="3"/>
        <v>3.1978952393750006</v>
      </c>
      <c r="L14" s="29">
        <v>8</v>
      </c>
      <c r="M14" s="33">
        <f t="shared" si="6"/>
        <v>0.375</v>
      </c>
      <c r="N14" s="29">
        <v>106</v>
      </c>
      <c r="O14" s="34">
        <f t="shared" ref="O14:P14" si="22">D14/7</f>
        <v>0.42857142857142855</v>
      </c>
      <c r="P14" s="34">
        <f t="shared" si="22"/>
        <v>0</v>
      </c>
      <c r="Q14" s="29">
        <f t="shared" si="8"/>
        <v>247</v>
      </c>
      <c r="R14" s="29"/>
      <c r="S14" s="35">
        <v>1.80451127819548</v>
      </c>
      <c r="T14" s="28">
        <v>625</v>
      </c>
      <c r="U14" s="36">
        <v>125</v>
      </c>
      <c r="V14" s="37" t="s">
        <v>415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1.9423739583333335E-2</v>
      </c>
      <c r="AD14" s="39">
        <f t="shared" si="12"/>
        <v>-8.0414281874999993E-2</v>
      </c>
      <c r="AE14" s="39">
        <v>-3.48</v>
      </c>
      <c r="AF14" s="39">
        <v>-1.7867999999999999</v>
      </c>
      <c r="AG14" s="39">
        <v>0</v>
      </c>
    </row>
    <row r="15" spans="1:33" ht="15.75" customHeight="1" x14ac:dyDescent="0.2">
      <c r="A15" s="28" t="s">
        <v>54</v>
      </c>
      <c r="B15" s="28" t="s">
        <v>417</v>
      </c>
      <c r="C15" s="15">
        <f t="shared" si="4"/>
        <v>9.9899999999999984</v>
      </c>
      <c r="D15" s="29">
        <v>10</v>
      </c>
      <c r="E15" s="29">
        <v>1</v>
      </c>
      <c r="F15" s="32">
        <v>99.899999999999991</v>
      </c>
      <c r="G15" s="30">
        <v>-25.229999999999993</v>
      </c>
      <c r="H15" s="31">
        <f t="shared" si="1"/>
        <v>0.25255255255255249</v>
      </c>
      <c r="I15" s="31">
        <f t="shared" si="2"/>
        <v>6.6556080017517547E-2</v>
      </c>
      <c r="J15" s="32">
        <f t="shared" si="5"/>
        <v>6.6489523937500019</v>
      </c>
      <c r="K15" s="32">
        <f t="shared" si="3"/>
        <v>0.66489523937500017</v>
      </c>
      <c r="L15" s="29">
        <v>26</v>
      </c>
      <c r="M15" s="33">
        <f t="shared" si="6"/>
        <v>0.38461538461538464</v>
      </c>
      <c r="N15" s="29">
        <v>92</v>
      </c>
      <c r="O15" s="34">
        <f t="shared" ref="O15:P15" si="23">D15/7</f>
        <v>1.4285714285714286</v>
      </c>
      <c r="P15" s="34">
        <f t="shared" si="23"/>
        <v>0.14285714285714285</v>
      </c>
      <c r="Q15" s="29">
        <f t="shared" si="8"/>
        <v>58</v>
      </c>
      <c r="R15" s="29"/>
      <c r="S15" s="35">
        <v>1.9800664451827199</v>
      </c>
      <c r="T15" s="28">
        <v>625</v>
      </c>
      <c r="U15" s="36">
        <v>125</v>
      </c>
      <c r="V15" s="37" t="s">
        <v>415</v>
      </c>
      <c r="W15" s="28">
        <v>2</v>
      </c>
      <c r="X15" s="38">
        <f t="shared" si="9"/>
        <v>0.2</v>
      </c>
      <c r="Y15" s="39">
        <f t="shared" si="10"/>
        <v>2.5229999999999992</v>
      </c>
      <c r="Z15" s="28">
        <v>8</v>
      </c>
      <c r="AA15" s="28" t="s">
        <v>34</v>
      </c>
      <c r="AB15" s="40">
        <f t="shared" si="11"/>
        <v>-0.69</v>
      </c>
      <c r="AC15" s="41">
        <v>1.9423739583333335E-2</v>
      </c>
      <c r="AD15" s="39">
        <f t="shared" si="12"/>
        <v>-0.26804760625000001</v>
      </c>
      <c r="AE15" s="39">
        <v>-3.48</v>
      </c>
      <c r="AF15" s="39">
        <v>-1.7968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9.5983333333333327</v>
      </c>
      <c r="D16" s="29">
        <v>6</v>
      </c>
      <c r="E16" s="29">
        <v>0</v>
      </c>
      <c r="F16" s="32">
        <v>57.589999999999996</v>
      </c>
      <c r="G16" s="30">
        <v>-0.71</v>
      </c>
      <c r="H16" s="31">
        <f t="shared" si="1"/>
        <v>1.2328529258551832E-2</v>
      </c>
      <c r="I16" s="31">
        <f t="shared" si="2"/>
        <v>0.2850223181107831</v>
      </c>
      <c r="J16" s="32">
        <f t="shared" si="5"/>
        <v>16.414435299999997</v>
      </c>
      <c r="K16" s="32">
        <f t="shared" si="3"/>
        <v>2.7357392166666661</v>
      </c>
      <c r="L16" s="29">
        <v>14</v>
      </c>
      <c r="M16" s="33">
        <f t="shared" si="6"/>
        <v>0.42857142857142855</v>
      </c>
      <c r="N16" s="29">
        <v>200</v>
      </c>
      <c r="O16" s="34">
        <f t="shared" ref="O16:P16" si="24">D16/7</f>
        <v>0.8571428571428571</v>
      </c>
      <c r="P16" s="34">
        <f t="shared" si="24"/>
        <v>0</v>
      </c>
      <c r="Q16" s="29">
        <f t="shared" si="8"/>
        <v>233</v>
      </c>
      <c r="R16" s="29"/>
      <c r="S16" s="35">
        <v>1.3532338308457701</v>
      </c>
      <c r="T16" s="28">
        <v>625</v>
      </c>
      <c r="U16" s="36">
        <v>125</v>
      </c>
      <c r="V16" s="37" t="s">
        <v>415</v>
      </c>
      <c r="W16" s="28">
        <v>1</v>
      </c>
      <c r="X16" s="38">
        <f t="shared" si="9"/>
        <v>0.16666666666666666</v>
      </c>
      <c r="Y16" s="39">
        <f t="shared" si="10"/>
        <v>0.71</v>
      </c>
      <c r="Z16" s="28">
        <v>0</v>
      </c>
      <c r="AA16" s="28" t="s">
        <v>34</v>
      </c>
      <c r="AB16" s="40">
        <f t="shared" si="11"/>
        <v>-0.69</v>
      </c>
      <c r="AC16" s="41">
        <v>2.008027777777778E-2</v>
      </c>
      <c r="AD16" s="39">
        <f t="shared" si="12"/>
        <v>-0.16626470000000002</v>
      </c>
      <c r="AE16" s="39">
        <v>-3.48</v>
      </c>
      <c r="AF16" s="39">
        <v>-1.7968</v>
      </c>
      <c r="AG16" s="39">
        <v>0</v>
      </c>
    </row>
    <row r="17" spans="1:33" ht="15.75" customHeight="1" x14ac:dyDescent="0.2">
      <c r="A17" s="28" t="s">
        <v>58</v>
      </c>
      <c r="B17" s="28" t="s">
        <v>418</v>
      </c>
      <c r="C17" s="15">
        <f t="shared" si="4"/>
        <v>8.7738461538461543</v>
      </c>
      <c r="D17" s="29">
        <v>13</v>
      </c>
      <c r="E17" s="29">
        <v>0</v>
      </c>
      <c r="F17" s="32">
        <v>114.06</v>
      </c>
      <c r="G17" s="30">
        <v>0</v>
      </c>
      <c r="H17" s="31">
        <f t="shared" si="1"/>
        <v>0</v>
      </c>
      <c r="I17" s="31">
        <f t="shared" si="2"/>
        <v>0.24541784864691088</v>
      </c>
      <c r="J17" s="32">
        <f t="shared" si="5"/>
        <v>27.992359816666657</v>
      </c>
      <c r="K17" s="32">
        <f t="shared" si="3"/>
        <v>2.1532584474358964</v>
      </c>
      <c r="L17" s="29">
        <v>13</v>
      </c>
      <c r="M17" s="33">
        <f t="shared" si="6"/>
        <v>1</v>
      </c>
      <c r="N17" s="29">
        <v>186</v>
      </c>
      <c r="O17" s="34">
        <f t="shared" ref="O17:P17" si="25">D17/7</f>
        <v>1.8571428571428572</v>
      </c>
      <c r="P17" s="34">
        <f t="shared" si="25"/>
        <v>0</v>
      </c>
      <c r="Q17" s="29">
        <f t="shared" si="8"/>
        <v>100</v>
      </c>
      <c r="R17" s="29"/>
      <c r="S17" s="35">
        <v>1.1162790697674401</v>
      </c>
      <c r="T17" s="28">
        <v>625</v>
      </c>
      <c r="U17" s="36">
        <v>125</v>
      </c>
      <c r="V17" s="37" t="s">
        <v>415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2.008027777777778E-2</v>
      </c>
      <c r="AD17" s="39">
        <f t="shared" si="12"/>
        <v>-0.36024018333333335</v>
      </c>
      <c r="AE17" s="39">
        <v>-3.48</v>
      </c>
      <c r="AF17" s="39">
        <v>-1.7968</v>
      </c>
      <c r="AG17" s="39">
        <v>0</v>
      </c>
    </row>
    <row r="18" spans="1:33" ht="15.75" customHeight="1" x14ac:dyDescent="0.2">
      <c r="A18" s="28" t="s">
        <v>59</v>
      </c>
      <c r="B18" s="28" t="s">
        <v>419</v>
      </c>
      <c r="C18" s="15">
        <f t="shared" si="4"/>
        <v>8.5195238095238093</v>
      </c>
      <c r="D18" s="29">
        <v>63</v>
      </c>
      <c r="E18" s="29">
        <v>1</v>
      </c>
      <c r="F18" s="32">
        <v>536.73</v>
      </c>
      <c r="G18" s="30">
        <v>0</v>
      </c>
      <c r="H18" s="31">
        <f t="shared" si="1"/>
        <v>0</v>
      </c>
      <c r="I18" s="31">
        <f t="shared" si="2"/>
        <v>0.22737003828740709</v>
      </c>
      <c r="J18" s="32">
        <f t="shared" si="5"/>
        <v>122.03632065000001</v>
      </c>
      <c r="K18" s="32">
        <f t="shared" si="3"/>
        <v>1.9370844547619048</v>
      </c>
      <c r="L18" s="29">
        <v>21</v>
      </c>
      <c r="M18" s="33">
        <f t="shared" si="6"/>
        <v>3</v>
      </c>
      <c r="N18" s="29">
        <v>143</v>
      </c>
      <c r="O18" s="34">
        <f t="shared" ref="O18:P18" si="26">D18/7</f>
        <v>9</v>
      </c>
      <c r="P18" s="34">
        <f t="shared" si="26"/>
        <v>0.14285714285714285</v>
      </c>
      <c r="Q18" s="29">
        <f t="shared" si="8"/>
        <v>15</v>
      </c>
      <c r="R18" s="29"/>
      <c r="S18" s="35">
        <v>1.0909090909090899</v>
      </c>
      <c r="T18" s="28">
        <v>500</v>
      </c>
      <c r="U18" s="36">
        <v>0</v>
      </c>
      <c r="V18" s="37" t="s">
        <v>420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2.008027777777778E-2</v>
      </c>
      <c r="AD18" s="39">
        <f t="shared" si="12"/>
        <v>-1.7457793500000001</v>
      </c>
      <c r="AE18" s="39">
        <v>-3.48</v>
      </c>
      <c r="AF18" s="39">
        <v>-1.7968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9.0657142857142841</v>
      </c>
      <c r="D19" s="29">
        <v>14</v>
      </c>
      <c r="E19" s="29">
        <v>0</v>
      </c>
      <c r="F19" s="32">
        <v>126.91999999999997</v>
      </c>
      <c r="G19" s="30">
        <v>0</v>
      </c>
      <c r="H19" s="31">
        <f t="shared" si="1"/>
        <v>0</v>
      </c>
      <c r="I19" s="31">
        <f t="shared" si="2"/>
        <v>0.25528560536821088</v>
      </c>
      <c r="J19" s="32">
        <f t="shared" si="5"/>
        <v>32.400849033333316</v>
      </c>
      <c r="K19" s="32">
        <f t="shared" si="3"/>
        <v>2.3143463595238081</v>
      </c>
      <c r="L19" s="29">
        <v>23</v>
      </c>
      <c r="M19" s="33">
        <f t="shared" si="6"/>
        <v>0.60869565217391308</v>
      </c>
      <c r="N19" s="29">
        <v>88</v>
      </c>
      <c r="O19" s="34">
        <f t="shared" ref="O19:P19" si="27">D19/7</f>
        <v>2</v>
      </c>
      <c r="P19" s="34">
        <f t="shared" si="27"/>
        <v>0</v>
      </c>
      <c r="Q19" s="29">
        <f t="shared" si="8"/>
        <v>44</v>
      </c>
      <c r="R19" s="29"/>
      <c r="S19" s="35">
        <v>2.1904761904761898</v>
      </c>
      <c r="T19" s="28">
        <v>500</v>
      </c>
      <c r="U19" s="36">
        <v>100</v>
      </c>
      <c r="V19" s="37" t="s">
        <v>420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2.008027777777778E-2</v>
      </c>
      <c r="AD19" s="39">
        <f t="shared" si="12"/>
        <v>-0.38795096666666673</v>
      </c>
      <c r="AE19" s="39">
        <v>-3.48</v>
      </c>
      <c r="AF19" s="39">
        <v>-1.8837999999999999</v>
      </c>
      <c r="AG19" s="39">
        <v>0</v>
      </c>
    </row>
    <row r="20" spans="1:33" ht="15.75" customHeight="1" x14ac:dyDescent="0.2">
      <c r="A20" s="28" t="s">
        <v>62</v>
      </c>
      <c r="B20" s="28" t="s">
        <v>110</v>
      </c>
      <c r="C20" s="15">
        <f t="shared" si="4"/>
        <v>9.7999999999999989</v>
      </c>
      <c r="D20" s="29">
        <v>8</v>
      </c>
      <c r="E20" s="29">
        <v>0</v>
      </c>
      <c r="F20" s="32">
        <v>78.399999999999991</v>
      </c>
      <c r="G20" s="30">
        <v>0</v>
      </c>
      <c r="H20" s="31">
        <f t="shared" si="1"/>
        <v>0</v>
      </c>
      <c r="I20" s="31">
        <f t="shared" si="2"/>
        <v>0.29984583843537405</v>
      </c>
      <c r="J20" s="32">
        <f t="shared" si="5"/>
        <v>23.507913733333321</v>
      </c>
      <c r="K20" s="32">
        <f t="shared" si="3"/>
        <v>2.9384892166666652</v>
      </c>
      <c r="L20" s="29">
        <v>13</v>
      </c>
      <c r="M20" s="33">
        <f t="shared" si="6"/>
        <v>0.61538461538461542</v>
      </c>
      <c r="N20" s="29">
        <v>68</v>
      </c>
      <c r="O20" s="34">
        <f t="shared" ref="O20:P20" si="28">D20/7</f>
        <v>1.1428571428571428</v>
      </c>
      <c r="P20" s="34">
        <f t="shared" si="28"/>
        <v>0</v>
      </c>
      <c r="Q20" s="29">
        <f t="shared" si="8"/>
        <v>59</v>
      </c>
      <c r="R20" s="29"/>
      <c r="S20" s="35">
        <v>1.72340425531914</v>
      </c>
      <c r="T20" s="28">
        <v>500</v>
      </c>
      <c r="U20" s="36">
        <v>100</v>
      </c>
      <c r="V20" s="37" t="s">
        <v>421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2.008027777777778E-2</v>
      </c>
      <c r="AD20" s="39">
        <f t="shared" si="12"/>
        <v>-0.22168626666666669</v>
      </c>
      <c r="AE20" s="39">
        <v>-3.48</v>
      </c>
      <c r="AF20" s="39">
        <v>-1.8837999999999999</v>
      </c>
      <c r="AG20" s="39">
        <v>0</v>
      </c>
    </row>
    <row r="21" spans="1:33" ht="15.75" customHeight="1" x14ac:dyDescent="0.2">
      <c r="A21" s="28" t="s">
        <v>63</v>
      </c>
      <c r="B21" s="28" t="s">
        <v>422</v>
      </c>
      <c r="C21" s="15">
        <f t="shared" si="4"/>
        <v>9.3771428571428572</v>
      </c>
      <c r="D21" s="29">
        <v>7</v>
      </c>
      <c r="E21" s="29">
        <v>1</v>
      </c>
      <c r="F21" s="32">
        <v>65.64</v>
      </c>
      <c r="G21" s="30">
        <v>0</v>
      </c>
      <c r="H21" s="31">
        <f t="shared" si="1"/>
        <v>0</v>
      </c>
      <c r="I21" s="31">
        <f t="shared" si="2"/>
        <v>0.2750369365732277</v>
      </c>
      <c r="J21" s="32">
        <f t="shared" si="5"/>
        <v>18.053424516666666</v>
      </c>
      <c r="K21" s="32">
        <f t="shared" si="3"/>
        <v>2.5790606452380951</v>
      </c>
      <c r="L21" s="29">
        <v>5</v>
      </c>
      <c r="M21" s="33">
        <f t="shared" si="6"/>
        <v>1.4</v>
      </c>
      <c r="N21" s="29">
        <v>137</v>
      </c>
      <c r="O21" s="34">
        <f t="shared" ref="O21:P21" si="29">D21/7</f>
        <v>1</v>
      </c>
      <c r="P21" s="34">
        <f t="shared" si="29"/>
        <v>0.14285714285714285</v>
      </c>
      <c r="Q21" s="29">
        <f t="shared" si="8"/>
        <v>119</v>
      </c>
      <c r="R21" s="29"/>
      <c r="S21" s="35">
        <v>1.29880478087649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2.008027777777778E-2</v>
      </c>
      <c r="AD21" s="39">
        <f t="shared" si="12"/>
        <v>-0.19397548333333337</v>
      </c>
      <c r="AE21" s="39">
        <v>-3.48</v>
      </c>
      <c r="AF21" s="39">
        <v>-1.8837999999999999</v>
      </c>
      <c r="AG21" s="39">
        <v>0</v>
      </c>
    </row>
    <row r="22" spans="1:33" ht="15.75" customHeight="1" x14ac:dyDescent="0.2">
      <c r="A22" s="28" t="s">
        <v>64</v>
      </c>
      <c r="B22" s="28" t="s">
        <v>113</v>
      </c>
      <c r="C22" s="15">
        <f t="shared" si="4"/>
        <v>9.0366666666666671</v>
      </c>
      <c r="D22" s="29">
        <v>3</v>
      </c>
      <c r="E22" s="29">
        <v>0</v>
      </c>
      <c r="F22" s="30">
        <v>27.11</v>
      </c>
      <c r="G22" s="30">
        <v>0</v>
      </c>
      <c r="H22" s="31">
        <f t="shared" si="1"/>
        <v>0</v>
      </c>
      <c r="I22" s="31">
        <f t="shared" si="2"/>
        <v>0.25337394503873112</v>
      </c>
      <c r="J22" s="32">
        <f t="shared" si="5"/>
        <v>6.8689676500000001</v>
      </c>
      <c r="K22" s="32">
        <f t="shared" si="3"/>
        <v>2.2896558833333334</v>
      </c>
      <c r="L22" s="29">
        <v>5</v>
      </c>
      <c r="M22" s="33">
        <f t="shared" si="6"/>
        <v>0.6</v>
      </c>
      <c r="N22" s="29">
        <v>131</v>
      </c>
      <c r="O22" s="34">
        <f t="shared" ref="O22:P22" si="30">D22/7</f>
        <v>0.42857142857142855</v>
      </c>
      <c r="P22" s="34">
        <f t="shared" si="30"/>
        <v>0</v>
      </c>
      <c r="Q22" s="29">
        <f t="shared" si="8"/>
        <v>305</v>
      </c>
      <c r="R22" s="29"/>
      <c r="S22" s="35">
        <v>1.48045977011494</v>
      </c>
      <c r="T22" s="28">
        <v>500</v>
      </c>
      <c r="U22" s="36">
        <v>100</v>
      </c>
      <c r="V22" s="37" t="s">
        <v>423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2.008027777777778E-2</v>
      </c>
      <c r="AD22" s="39">
        <f t="shared" si="12"/>
        <v>-8.3132350000000008E-2</v>
      </c>
      <c r="AE22" s="39">
        <v>-3.48</v>
      </c>
      <c r="AF22" s="39">
        <v>-1.8837999999999999</v>
      </c>
      <c r="AG22" s="39">
        <v>0</v>
      </c>
    </row>
    <row r="23" spans="1:33" ht="15.75" customHeight="1" x14ac:dyDescent="0.2">
      <c r="A23" s="28" t="s">
        <v>65</v>
      </c>
      <c r="B23" s="28" t="s">
        <v>424</v>
      </c>
      <c r="C23" s="15">
        <f t="shared" si="4"/>
        <v>7.9500000000000011</v>
      </c>
      <c r="D23" s="29">
        <v>10</v>
      </c>
      <c r="E23" s="29">
        <v>6</v>
      </c>
      <c r="F23" s="32">
        <v>79.500000000000014</v>
      </c>
      <c r="G23" s="30">
        <v>-13.41</v>
      </c>
      <c r="H23" s="31">
        <f t="shared" si="1"/>
        <v>0.16867924528301884</v>
      </c>
      <c r="I23" s="31">
        <f t="shared" si="2"/>
        <v>3.143297693920616E-3</v>
      </c>
      <c r="J23" s="32">
        <f t="shared" si="5"/>
        <v>0.24989216666668901</v>
      </c>
      <c r="K23" s="32">
        <f t="shared" si="3"/>
        <v>2.4989216666668902E-2</v>
      </c>
      <c r="L23" s="29">
        <v>15</v>
      </c>
      <c r="M23" s="33">
        <f t="shared" si="6"/>
        <v>0.66666666666666663</v>
      </c>
      <c r="N23" s="29">
        <v>118</v>
      </c>
      <c r="O23" s="34">
        <f t="shared" ref="O23:P23" si="31">D23/7</f>
        <v>1.4285714285714286</v>
      </c>
      <c r="P23" s="34">
        <f t="shared" si="31"/>
        <v>0.8571428571428571</v>
      </c>
      <c r="Q23" s="29">
        <f t="shared" si="8"/>
        <v>51</v>
      </c>
      <c r="R23" s="29"/>
      <c r="S23" s="35">
        <v>1.64324324324324</v>
      </c>
      <c r="T23" s="28">
        <v>500</v>
      </c>
      <c r="U23" s="36">
        <v>100</v>
      </c>
      <c r="V23" s="37" t="s">
        <v>425</v>
      </c>
      <c r="W23" s="28">
        <v>2</v>
      </c>
      <c r="X23" s="38">
        <f t="shared" si="9"/>
        <v>0.2</v>
      </c>
      <c r="Y23" s="39">
        <f t="shared" si="10"/>
        <v>1.341</v>
      </c>
      <c r="Z23" s="28">
        <v>8</v>
      </c>
      <c r="AA23" s="28" t="s">
        <v>34</v>
      </c>
      <c r="AB23" s="40">
        <f t="shared" si="11"/>
        <v>-0.69</v>
      </c>
      <c r="AC23" s="41">
        <v>2.008027777777778E-2</v>
      </c>
      <c r="AD23" s="39">
        <f t="shared" si="12"/>
        <v>-0.27710783333333333</v>
      </c>
      <c r="AE23" s="39">
        <v>-3.48</v>
      </c>
      <c r="AF23" s="39">
        <v>-1.8837999999999999</v>
      </c>
      <c r="AG23" s="39">
        <v>0</v>
      </c>
    </row>
    <row r="24" spans="1:33" ht="15.75" customHeight="1" x14ac:dyDescent="0.2">
      <c r="A24" s="28" t="s">
        <v>66</v>
      </c>
      <c r="B24" s="28" t="s">
        <v>399</v>
      </c>
      <c r="C24" s="15">
        <f t="shared" si="4"/>
        <v>7.7905555555555566</v>
      </c>
      <c r="D24" s="29">
        <v>18</v>
      </c>
      <c r="E24" s="29">
        <v>2</v>
      </c>
      <c r="F24" s="32">
        <v>140.23000000000002</v>
      </c>
      <c r="G24" s="32">
        <v>-11.82</v>
      </c>
      <c r="H24" s="31">
        <f t="shared" si="1"/>
        <v>8.4290094844184552E-2</v>
      </c>
      <c r="I24" s="31">
        <f t="shared" si="2"/>
        <v>7.3652612850317448E-2</v>
      </c>
      <c r="J24" s="32">
        <f t="shared" si="5"/>
        <v>10.328305900000016</v>
      </c>
      <c r="K24" s="32">
        <f t="shared" si="3"/>
        <v>0.57379477222222308</v>
      </c>
      <c r="L24" s="29">
        <v>22</v>
      </c>
      <c r="M24" s="33">
        <f t="shared" si="6"/>
        <v>0.81818181818181823</v>
      </c>
      <c r="N24" s="29">
        <v>97</v>
      </c>
      <c r="O24" s="34">
        <f t="shared" ref="O24:P24" si="32">D24/7</f>
        <v>2.5714285714285716</v>
      </c>
      <c r="P24" s="34">
        <f t="shared" si="32"/>
        <v>0.2857142857142857</v>
      </c>
      <c r="Q24" s="29">
        <f t="shared" si="8"/>
        <v>33</v>
      </c>
      <c r="R24" s="29"/>
      <c r="S24" s="35">
        <v>2.19016393442622</v>
      </c>
      <c r="T24" s="28">
        <v>500</v>
      </c>
      <c r="U24" s="36">
        <v>100</v>
      </c>
      <c r="V24" s="37" t="s">
        <v>425</v>
      </c>
      <c r="W24" s="28">
        <v>5</v>
      </c>
      <c r="X24" s="38">
        <f t="shared" si="9"/>
        <v>0.27777777777777779</v>
      </c>
      <c r="Y24" s="39">
        <f t="shared" si="10"/>
        <v>1.97</v>
      </c>
      <c r="Z24" s="28">
        <v>1</v>
      </c>
      <c r="AA24" s="28" t="s">
        <v>34</v>
      </c>
      <c r="AB24" s="40">
        <f t="shared" si="11"/>
        <v>-0.69</v>
      </c>
      <c r="AC24" s="41">
        <v>2.008027777777778E-2</v>
      </c>
      <c r="AD24" s="39">
        <f t="shared" si="12"/>
        <v>-0.49879410000000002</v>
      </c>
      <c r="AE24" s="39">
        <v>-3.48</v>
      </c>
      <c r="AF24" s="39">
        <v>-1.8837999999999999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7.0082608695652171</v>
      </c>
      <c r="D25" s="29">
        <v>23</v>
      </c>
      <c r="E25" s="29">
        <v>2</v>
      </c>
      <c r="F25" s="32">
        <v>161.19</v>
      </c>
      <c r="G25" s="32">
        <v>-9.39</v>
      </c>
      <c r="H25" s="31">
        <f t="shared" si="1"/>
        <v>5.8254234133631122E-2</v>
      </c>
      <c r="I25" s="31">
        <f t="shared" si="2"/>
        <v>2.2980035878983285E-2</v>
      </c>
      <c r="J25" s="32">
        <f t="shared" si="5"/>
        <v>3.7041519833333156</v>
      </c>
      <c r="K25" s="32">
        <f t="shared" si="3"/>
        <v>0.1610500862318833</v>
      </c>
      <c r="L25" s="29">
        <v>34</v>
      </c>
      <c r="M25" s="33">
        <f t="shared" si="6"/>
        <v>0.67647058823529416</v>
      </c>
      <c r="N25" s="29">
        <v>70</v>
      </c>
      <c r="O25" s="34">
        <f t="shared" ref="O25:P25" si="33">D25/7</f>
        <v>3.2857142857142856</v>
      </c>
      <c r="P25" s="34">
        <f t="shared" si="33"/>
        <v>0.2857142857142857</v>
      </c>
      <c r="Q25" s="29">
        <f t="shared" si="8"/>
        <v>19</v>
      </c>
      <c r="R25" s="29"/>
      <c r="S25" s="35">
        <v>1.706546275395034</v>
      </c>
      <c r="T25" s="28">
        <v>500</v>
      </c>
      <c r="U25" s="36">
        <v>100</v>
      </c>
      <c r="V25" s="37" t="s">
        <v>425</v>
      </c>
      <c r="W25" s="14">
        <v>2</v>
      </c>
      <c r="X25" s="38">
        <f t="shared" si="9"/>
        <v>8.6956521739130432E-2</v>
      </c>
      <c r="Y25" s="39">
        <f t="shared" si="10"/>
        <v>1.8780000000000001</v>
      </c>
      <c r="Z25" s="14">
        <v>3</v>
      </c>
      <c r="AA25" s="28" t="s">
        <v>34</v>
      </c>
      <c r="AB25" s="40">
        <f t="shared" si="11"/>
        <v>-0.69</v>
      </c>
      <c r="AC25" s="41">
        <v>2.008027777777778E-2</v>
      </c>
      <c r="AD25" s="39">
        <f t="shared" si="12"/>
        <v>-0.63734801666666674</v>
      </c>
      <c r="AE25" s="39">
        <v>-3.48</v>
      </c>
      <c r="AF25" s="39">
        <v>-1.88</v>
      </c>
      <c r="AG25" s="39">
        <v>0</v>
      </c>
    </row>
    <row r="26" spans="1:33" ht="15.75" customHeight="1" x14ac:dyDescent="0.2">
      <c r="A26" s="14" t="s">
        <v>68</v>
      </c>
      <c r="B26" s="14" t="s">
        <v>426</v>
      </c>
      <c r="C26" s="15">
        <f t="shared" si="4"/>
        <v>7.0211111111111109</v>
      </c>
      <c r="D26" s="16">
        <v>27</v>
      </c>
      <c r="E26" s="16">
        <v>0</v>
      </c>
      <c r="F26" s="17">
        <v>189.57</v>
      </c>
      <c r="G26" s="17">
        <v>-14.96</v>
      </c>
      <c r="H26" s="31">
        <f t="shared" si="1"/>
        <v>7.8915440206783788E-2</v>
      </c>
      <c r="I26" s="31">
        <f t="shared" si="2"/>
        <v>-2.0008287967505426E-2</v>
      </c>
      <c r="J26" s="32">
        <f t="shared" si="5"/>
        <v>-3.7929711500000032</v>
      </c>
      <c r="K26" s="32">
        <f t="shared" si="3"/>
        <v>-0.14048041296296307</v>
      </c>
      <c r="L26" s="16">
        <v>29</v>
      </c>
      <c r="M26" s="33">
        <f t="shared" si="6"/>
        <v>0.93103448275862066</v>
      </c>
      <c r="N26" s="16">
        <v>47</v>
      </c>
      <c r="O26" s="34">
        <f t="shared" ref="O26:P26" si="34">D26/7</f>
        <v>3.8571428571428572</v>
      </c>
      <c r="P26" s="34">
        <f t="shared" si="34"/>
        <v>0</v>
      </c>
      <c r="Q26" s="29">
        <f t="shared" si="8"/>
        <v>12</v>
      </c>
      <c r="R26" s="29"/>
      <c r="S26" s="21">
        <v>1.637096774193548</v>
      </c>
      <c r="T26" s="28">
        <v>500</v>
      </c>
      <c r="U26" s="36">
        <v>100</v>
      </c>
      <c r="V26" s="37" t="s">
        <v>427</v>
      </c>
      <c r="W26" s="14">
        <v>8</v>
      </c>
      <c r="X26" s="38">
        <f t="shared" si="9"/>
        <v>0.29629629629629628</v>
      </c>
      <c r="Y26" s="39">
        <f t="shared" si="10"/>
        <v>1.36</v>
      </c>
      <c r="Z26" s="14">
        <v>3</v>
      </c>
      <c r="AA26" s="28" t="s">
        <v>34</v>
      </c>
      <c r="AB26" s="40">
        <f t="shared" si="11"/>
        <v>-0.69</v>
      </c>
      <c r="AC26" s="41">
        <v>2.008027777777778E-2</v>
      </c>
      <c r="AD26" s="39">
        <f t="shared" si="12"/>
        <v>-0.74819115000000003</v>
      </c>
      <c r="AE26" s="25">
        <v>-3.64</v>
      </c>
      <c r="AF26" s="25">
        <v>-1.8866400000000001</v>
      </c>
      <c r="AG26" s="25">
        <v>0</v>
      </c>
    </row>
    <row r="27" spans="1:33" ht="15.75" customHeight="1" x14ac:dyDescent="0.2">
      <c r="A27" s="14" t="s">
        <v>69</v>
      </c>
      <c r="B27" s="14" t="s">
        <v>428</v>
      </c>
      <c r="C27" s="15">
        <f t="shared" si="4"/>
        <v>7.3242857142857147</v>
      </c>
      <c r="D27" s="16">
        <v>14</v>
      </c>
      <c r="E27" s="16">
        <v>0</v>
      </c>
      <c r="F27" s="17">
        <v>102.54</v>
      </c>
      <c r="G27" s="17">
        <v>-14.68</v>
      </c>
      <c r="H27" s="31">
        <f t="shared" si="1"/>
        <v>0.14316364345621219</v>
      </c>
      <c r="I27" s="31">
        <f t="shared" si="2"/>
        <v>-5.5811497626942215E-2</v>
      </c>
      <c r="J27" s="32">
        <f t="shared" si="5"/>
        <v>-5.7229109666666549</v>
      </c>
      <c r="K27" s="32">
        <f t="shared" si="3"/>
        <v>-0.40877935476190391</v>
      </c>
      <c r="L27" s="16">
        <v>24</v>
      </c>
      <c r="M27" s="33">
        <f t="shared" si="6"/>
        <v>0.58333333333333337</v>
      </c>
      <c r="N27" s="16">
        <v>33</v>
      </c>
      <c r="O27" s="34">
        <f t="shared" ref="O27:P27" si="35">D27/7</f>
        <v>2</v>
      </c>
      <c r="P27" s="34">
        <f t="shared" si="35"/>
        <v>0</v>
      </c>
      <c r="Q27" s="29">
        <f t="shared" si="8"/>
        <v>16</v>
      </c>
      <c r="R27" s="29"/>
      <c r="S27" s="21">
        <v>2.3202099737532809</v>
      </c>
      <c r="T27" s="28">
        <v>500</v>
      </c>
      <c r="U27" s="36">
        <v>100</v>
      </c>
      <c r="V27" s="37" t="s">
        <v>429</v>
      </c>
      <c r="W27" s="14">
        <v>6</v>
      </c>
      <c r="X27" s="38">
        <f t="shared" si="9"/>
        <v>0.42857142857142855</v>
      </c>
      <c r="Y27" s="39">
        <f t="shared" si="10"/>
        <v>1.3345454545454545</v>
      </c>
      <c r="Z27" s="14">
        <v>5</v>
      </c>
      <c r="AA27" s="28" t="s">
        <v>34</v>
      </c>
      <c r="AB27" s="40">
        <f t="shared" si="11"/>
        <v>-0.69</v>
      </c>
      <c r="AC27" s="41">
        <v>2.008027777777778E-2</v>
      </c>
      <c r="AD27" s="39">
        <f t="shared" si="12"/>
        <v>-0.38795096666666673</v>
      </c>
      <c r="AE27" s="25">
        <v>-3.64</v>
      </c>
      <c r="AF27" s="25">
        <v>-1.91814</v>
      </c>
      <c r="AG27" s="25">
        <v>0</v>
      </c>
    </row>
    <row r="28" spans="1:33" ht="15.75" customHeight="1" x14ac:dyDescent="0.2">
      <c r="A28" s="14" t="s">
        <v>70</v>
      </c>
      <c r="B28" s="14" t="s">
        <v>430</v>
      </c>
      <c r="C28" s="15">
        <f t="shared" si="4"/>
        <v>7.1920000000000002</v>
      </c>
      <c r="D28" s="16">
        <v>10</v>
      </c>
      <c r="E28" s="16">
        <v>1</v>
      </c>
      <c r="F28" s="17">
        <v>71.92</v>
      </c>
      <c r="G28" s="17">
        <v>-8.120000000000001</v>
      </c>
      <c r="H28" s="31">
        <f t="shared" si="1"/>
        <v>0.11290322580645162</v>
      </c>
      <c r="I28" s="31">
        <f t="shared" si="2"/>
        <v>-3.9578807471264292E-2</v>
      </c>
      <c r="J28" s="32">
        <f t="shared" si="5"/>
        <v>-2.846507833333328</v>
      </c>
      <c r="K28" s="32">
        <f t="shared" si="3"/>
        <v>-0.28465078333333282</v>
      </c>
      <c r="L28" s="16">
        <v>22</v>
      </c>
      <c r="M28" s="33">
        <f t="shared" si="6"/>
        <v>0.45454545454545453</v>
      </c>
      <c r="N28" s="16">
        <v>20</v>
      </c>
      <c r="O28" s="34">
        <f t="shared" ref="O28:P28" si="36">D28/7</f>
        <v>1.4285714285714286</v>
      </c>
      <c r="P28" s="34">
        <f t="shared" si="36"/>
        <v>0.14285714285714285</v>
      </c>
      <c r="Q28" s="29">
        <f t="shared" si="8"/>
        <v>12</v>
      </c>
      <c r="R28" s="29"/>
      <c r="S28" s="21">
        <v>2.8098159509202461</v>
      </c>
      <c r="T28" s="28">
        <v>400</v>
      </c>
      <c r="U28" s="36" t="s">
        <v>33</v>
      </c>
      <c r="V28" s="37" t="s">
        <v>33</v>
      </c>
      <c r="W28" s="14">
        <v>3</v>
      </c>
      <c r="X28" s="38">
        <f t="shared" si="9"/>
        <v>0.3</v>
      </c>
      <c r="Y28" s="39">
        <f t="shared" si="10"/>
        <v>2.0300000000000002</v>
      </c>
      <c r="Z28" s="14">
        <v>1</v>
      </c>
      <c r="AA28" s="28" t="s">
        <v>34</v>
      </c>
      <c r="AB28" s="40">
        <f t="shared" si="11"/>
        <v>-0.69</v>
      </c>
      <c r="AC28" s="41">
        <v>2.008027777777778E-2</v>
      </c>
      <c r="AD28" s="39">
        <f t="shared" si="12"/>
        <v>-0.27710783333333333</v>
      </c>
      <c r="AE28" s="25">
        <v>-3.64</v>
      </c>
      <c r="AF28" s="25">
        <v>-1.91814</v>
      </c>
      <c r="AG28" s="25">
        <v>0</v>
      </c>
    </row>
    <row r="29" spans="1:33" ht="15.75" customHeight="1" x14ac:dyDescent="0.2">
      <c r="A29" s="14" t="s">
        <v>71</v>
      </c>
      <c r="B29" s="14" t="s">
        <v>431</v>
      </c>
      <c r="C29" s="15">
        <f t="shared" si="4"/>
        <v>7.75</v>
      </c>
      <c r="D29" s="16">
        <v>10</v>
      </c>
      <c r="E29" s="16">
        <v>0</v>
      </c>
      <c r="F29" s="17">
        <v>77.5</v>
      </c>
      <c r="G29" s="17">
        <v>-1.5</v>
      </c>
      <c r="H29" s="31">
        <f t="shared" si="1"/>
        <v>1.935483870967742E-2</v>
      </c>
      <c r="I29" s="31">
        <f t="shared" si="2"/>
        <v>0.11178769262795703</v>
      </c>
      <c r="J29" s="32">
        <f t="shared" si="5"/>
        <v>8.6635461786666692</v>
      </c>
      <c r="K29" s="32">
        <f t="shared" si="3"/>
        <v>0.8663546178666669</v>
      </c>
      <c r="L29" s="16">
        <v>17</v>
      </c>
      <c r="M29" s="33">
        <f t="shared" si="6"/>
        <v>0.58823529411764708</v>
      </c>
      <c r="N29" s="16">
        <v>86</v>
      </c>
      <c r="O29" s="34">
        <f t="shared" ref="O29:P29" si="37">D29/7</f>
        <v>1.4285714285714286</v>
      </c>
      <c r="P29" s="34">
        <f t="shared" si="37"/>
        <v>0</v>
      </c>
      <c r="Q29" s="29">
        <f t="shared" si="8"/>
        <v>60</v>
      </c>
      <c r="R29" s="29"/>
      <c r="S29" s="21">
        <v>1.7457305502846301</v>
      </c>
      <c r="T29" s="28">
        <v>400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2.008027777777778E-2</v>
      </c>
      <c r="AD29" s="39">
        <f t="shared" si="12"/>
        <v>-0.27710783333333333</v>
      </c>
      <c r="AE29" s="25">
        <v>-3.64</v>
      </c>
      <c r="AF29" s="25">
        <v>-1.9034345988000001</v>
      </c>
      <c r="AG29" s="25">
        <v>0</v>
      </c>
    </row>
    <row r="30" spans="1:33" ht="15.75" customHeight="1" x14ac:dyDescent="0.2">
      <c r="A30" s="14" t="s">
        <v>72</v>
      </c>
      <c r="B30" s="14" t="s">
        <v>98</v>
      </c>
      <c r="C30" s="15">
        <f t="shared" si="4"/>
        <v>8.4088888888888889</v>
      </c>
      <c r="D30" s="16">
        <v>9</v>
      </c>
      <c r="E30" s="16">
        <v>1</v>
      </c>
      <c r="F30" s="17">
        <v>75.680000000000007</v>
      </c>
      <c r="G30" s="17">
        <v>0</v>
      </c>
      <c r="H30" s="31">
        <f t="shared" si="1"/>
        <v>0</v>
      </c>
      <c r="I30" s="31">
        <f t="shared" si="2"/>
        <v>0.18746949736786472</v>
      </c>
      <c r="J30" s="32">
        <f t="shared" si="5"/>
        <v>14.187691560800003</v>
      </c>
      <c r="K30" s="32">
        <f t="shared" si="3"/>
        <v>1.5764101734222224</v>
      </c>
      <c r="L30" s="16">
        <v>12</v>
      </c>
      <c r="M30" s="33">
        <f t="shared" si="6"/>
        <v>0.75</v>
      </c>
      <c r="N30" s="16">
        <v>100</v>
      </c>
      <c r="O30" s="34">
        <f t="shared" ref="O30:P30" si="38">D30/7</f>
        <v>1.2857142857142858</v>
      </c>
      <c r="P30" s="34">
        <f t="shared" si="38"/>
        <v>0.14285714285714285</v>
      </c>
      <c r="Q30" s="29">
        <f t="shared" si="8"/>
        <v>70</v>
      </c>
      <c r="R30" s="29"/>
      <c r="S30" s="21">
        <v>1.773512476007677</v>
      </c>
      <c r="T30" s="28">
        <v>400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2.008027777777778E-2</v>
      </c>
      <c r="AD30" s="39">
        <f t="shared" si="12"/>
        <v>-0.24939705000000001</v>
      </c>
      <c r="AE30" s="25">
        <v>-3.64</v>
      </c>
      <c r="AF30" s="25">
        <v>-1.9034345988000001</v>
      </c>
      <c r="AG30" s="25">
        <v>0</v>
      </c>
    </row>
    <row r="31" spans="1:33" ht="15.75" customHeight="1" x14ac:dyDescent="0.2">
      <c r="A31" s="14" t="s">
        <v>73</v>
      </c>
      <c r="B31" s="50" t="s">
        <v>432</v>
      </c>
      <c r="C31" s="15">
        <f t="shared" si="4"/>
        <v>8.5330769230769228</v>
      </c>
      <c r="D31" s="16">
        <v>13</v>
      </c>
      <c r="E31" s="16">
        <v>5</v>
      </c>
      <c r="F31" s="17">
        <v>110.92999999999999</v>
      </c>
      <c r="G31" s="42">
        <v>0</v>
      </c>
      <c r="H31" s="31">
        <f t="shared" si="1"/>
        <v>0</v>
      </c>
      <c r="I31" s="31">
        <f t="shared" si="2"/>
        <v>0.19711178249586828</v>
      </c>
      <c r="J31" s="32">
        <f t="shared" si="5"/>
        <v>21.865610032266666</v>
      </c>
      <c r="K31" s="32">
        <f t="shared" si="3"/>
        <v>1.6819700024820512</v>
      </c>
      <c r="L31" s="16">
        <v>23</v>
      </c>
      <c r="M31" s="33">
        <f t="shared" si="6"/>
        <v>0.56521739130434778</v>
      </c>
      <c r="N31" s="16">
        <v>82</v>
      </c>
      <c r="O31" s="34">
        <f t="shared" ref="O31:P32" si="39">D31/7</f>
        <v>1.8571428571428572</v>
      </c>
      <c r="P31" s="34">
        <f t="shared" si="39"/>
        <v>0.7142857142857143</v>
      </c>
      <c r="Q31" s="29">
        <f t="shared" si="8"/>
        <v>31</v>
      </c>
      <c r="R31" s="29"/>
      <c r="S31" s="21">
        <v>2.2350119904076702</v>
      </c>
      <c r="T31" s="14">
        <v>400</v>
      </c>
      <c r="U31" s="22" t="s">
        <v>33</v>
      </c>
      <c r="V31" s="1" t="s">
        <v>1506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2.008027777777778E-2</v>
      </c>
      <c r="AD31" s="39">
        <f t="shared" si="12"/>
        <v>-0.36024018333333335</v>
      </c>
      <c r="AE31" s="43">
        <v>-3.64</v>
      </c>
      <c r="AF31" s="43">
        <v>-1.9034345988000001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9.4266666666666676</v>
      </c>
      <c r="D32" s="52">
        <v>9</v>
      </c>
      <c r="E32" s="52">
        <v>0</v>
      </c>
      <c r="F32" s="53">
        <v>84.84</v>
      </c>
      <c r="G32" s="53">
        <v>0</v>
      </c>
      <c r="H32" s="31">
        <f t="shared" si="1"/>
        <v>0</v>
      </c>
      <c r="I32" s="31">
        <f t="shared" si="2"/>
        <v>0.25900155069306935</v>
      </c>
      <c r="J32" s="32">
        <f t="shared" si="5"/>
        <v>21.973691560800006</v>
      </c>
      <c r="K32" s="32">
        <f t="shared" si="3"/>
        <v>2.4415212845333341</v>
      </c>
      <c r="L32" s="52">
        <v>21</v>
      </c>
      <c r="M32" s="33">
        <f t="shared" si="6"/>
        <v>0.42857142857142855</v>
      </c>
      <c r="N32" s="52">
        <v>74</v>
      </c>
      <c r="O32" s="34">
        <f t="shared" si="39"/>
        <v>1.2857142857142858</v>
      </c>
      <c r="P32" s="34">
        <f t="shared" si="39"/>
        <v>0</v>
      </c>
      <c r="Q32" s="29">
        <f t="shared" si="8"/>
        <v>57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2.317152103559871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2.008027777777778E-2</v>
      </c>
      <c r="AD32" s="39">
        <f t="shared" si="12"/>
        <v>-0.24939705000000001</v>
      </c>
      <c r="AE32" s="58">
        <v>-3.64</v>
      </c>
      <c r="AF32" s="58">
        <v>-1.9034345988000001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ySplit="3" topLeftCell="A4" activePane="bottomLeft" state="frozen"/>
      <selection activeCell="T3" sqref="T3"/>
      <selection pane="bottomLef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27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Info!B1:BJ5000""),3,FALSE),"""")"),"10 Ft Brown Extension Cord 2 Pack - 16/2 Durable Electrical Cable")</f>
        <v>10 Ft Brown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Info!B1:BJ5000""),2,FALSE),"""")"),"B07ZG1GBJX")</f>
        <v>B07ZG1GBJX</v>
      </c>
      <c r="B2" s="3" t="s">
        <v>433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85.25" customHeight="1" x14ac:dyDescent="0.2">
      <c r="A3" s="76" t="s">
        <v>30</v>
      </c>
      <c r="B3" s="77"/>
      <c r="C3" s="47">
        <f>((AE32+AF32)/0.85)*-1</f>
        <v>8.0017647058823531</v>
      </c>
      <c r="D3" s="5">
        <f>SUM(D4:D99765)</f>
        <v>160</v>
      </c>
      <c r="E3" s="5"/>
      <c r="F3" s="6">
        <f t="shared" ref="F3:G3" si="0">SUM(F4:F99765)</f>
        <v>1615.9900000000002</v>
      </c>
      <c r="G3" s="6">
        <f t="shared" si="0"/>
        <v>-159.70000000000002</v>
      </c>
      <c r="H3" s="7">
        <f t="shared" ref="H3:H32" si="1">G3/F3*-1</f>
        <v>9.8824868965773305E-2</v>
      </c>
      <c r="I3" s="8">
        <f t="shared" ref="I3:I32" si="2">J3/F3</f>
        <v>2.185107121082697E-2</v>
      </c>
      <c r="J3" s="6">
        <f>SUM(J4:J99765)</f>
        <v>35.311112565984281</v>
      </c>
      <c r="K3" s="6">
        <f t="shared" ref="K3:K32" si="3">J3/D3</f>
        <v>0.22069445353740175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0.5 - April
1.5 - May
0.5 - June
0.5 - July
0.5 - Aug
0.5 - Sept
0 - Oct
1 - Nov
1 - Dec
1.5 - Jan
1.5 - Feb")</f>
        <v>1.5 - March
0.5 - April
1.5 - May
0.5 - June
0.5 - July
0.5 - Aug
0.5 - Sept
0 - Oct
1 - Nov
1 -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QTY-31")</f>
        <v>Del QTY-31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QTY-125")</f>
        <v>US QTY-125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16</v>
      </c>
      <c r="X3" s="7">
        <f>W3/D3</f>
        <v>0.1</v>
      </c>
      <c r="Y3" s="6"/>
      <c r="Z3" s="5"/>
      <c r="AA3" s="5"/>
      <c r="AB3" s="5"/>
      <c r="AC3" s="5"/>
      <c r="AD3" s="6">
        <f>SUM(AD4:AD99765)</f>
        <v>-5.3167874340157066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Info!B2:BZ7000""),37,FALSE)),"""")*-1"),-2.5515)</f>
        <v>-2.5514999999999999</v>
      </c>
      <c r="AG3" s="6">
        <f>SUM(AG4:AG99765)</f>
        <v>-6</v>
      </c>
    </row>
    <row r="4" spans="1:33" ht="15.75" customHeight="1" x14ac:dyDescent="0.2">
      <c r="A4" s="14" t="s">
        <v>31</v>
      </c>
      <c r="B4" s="14" t="s">
        <v>434</v>
      </c>
      <c r="C4" s="15">
        <f t="shared" ref="C4:C32" si="4">IFERROR(F4/D4," - ")</f>
        <v>12.997</v>
      </c>
      <c r="D4" s="16">
        <v>10</v>
      </c>
      <c r="E4" s="16">
        <v>0</v>
      </c>
      <c r="F4" s="17">
        <v>129.97</v>
      </c>
      <c r="G4" s="17">
        <v>0</v>
      </c>
      <c r="H4" s="18">
        <f t="shared" si="1"/>
        <v>0</v>
      </c>
      <c r="I4" s="18">
        <f t="shared" si="2"/>
        <v>0.28808400229112696</v>
      </c>
      <c r="J4" s="17">
        <f t="shared" ref="J4:J32" si="5">F4*0.85+G4+AF4*D4+D4*AE4+AG4+AD4</f>
        <v>37.442277777777768</v>
      </c>
      <c r="K4" s="17">
        <f t="shared" si="3"/>
        <v>3.7442277777777768</v>
      </c>
      <c r="L4" s="16">
        <v>17</v>
      </c>
      <c r="M4" s="19">
        <f t="shared" ref="M4:M32" si="6">IFERROR(D4/L4,"-")</f>
        <v>0.58823529411764708</v>
      </c>
      <c r="N4" s="16">
        <v>35</v>
      </c>
      <c r="O4" s="20">
        <f t="shared" ref="O4:P4" si="7">D4/7</f>
        <v>1.4285714285714286</v>
      </c>
      <c r="P4" s="20">
        <f t="shared" si="7"/>
        <v>0</v>
      </c>
      <c r="Q4" s="16">
        <f t="shared" ref="Q4:Q32" si="8">ROUNDDOWN(N4/(O4+P4),0)</f>
        <v>24</v>
      </c>
      <c r="R4" s="16"/>
      <c r="S4" s="21">
        <v>3.3675889328063202</v>
      </c>
      <c r="T4" s="14">
        <v>1075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2.4074074074074074E-2</v>
      </c>
      <c r="AD4" s="25">
        <f t="shared" ref="AD4:AD32" si="12">IFERROR(AB4*AC4*D4*2,0)</f>
        <v>-0.3322222222222222</v>
      </c>
      <c r="AE4" s="25">
        <v>-4.9000000000000004</v>
      </c>
      <c r="AF4" s="25">
        <v>-2.37</v>
      </c>
      <c r="AG4" s="25">
        <v>0</v>
      </c>
    </row>
    <row r="5" spans="1:33" ht="15.75" customHeight="1" x14ac:dyDescent="0.2">
      <c r="A5" s="28" t="s">
        <v>35</v>
      </c>
      <c r="B5" s="28" t="s">
        <v>102</v>
      </c>
      <c r="C5" s="15">
        <f t="shared" si="4"/>
        <v>14.186451612903225</v>
      </c>
      <c r="D5" s="29">
        <v>31</v>
      </c>
      <c r="E5" s="29">
        <v>0</v>
      </c>
      <c r="F5" s="30">
        <v>439.78</v>
      </c>
      <c r="G5" s="30">
        <v>0</v>
      </c>
      <c r="H5" s="31">
        <f t="shared" si="1"/>
        <v>0</v>
      </c>
      <c r="I5" s="31">
        <f t="shared" si="2"/>
        <v>0.33519468308893718</v>
      </c>
      <c r="J5" s="32">
        <f t="shared" si="5"/>
        <v>147.41191772885279</v>
      </c>
      <c r="K5" s="32">
        <f t="shared" si="3"/>
        <v>4.7552231525436381</v>
      </c>
      <c r="L5" s="29">
        <v>29</v>
      </c>
      <c r="M5" s="33">
        <f t="shared" si="6"/>
        <v>1.0689655172413792</v>
      </c>
      <c r="N5" s="29">
        <v>0</v>
      </c>
      <c r="O5" s="34">
        <f t="shared" ref="O5:P5" si="13">D5/7</f>
        <v>4.4285714285714288</v>
      </c>
      <c r="P5" s="34">
        <f t="shared" si="13"/>
        <v>0</v>
      </c>
      <c r="Q5" s="29">
        <f t="shared" si="8"/>
        <v>0</v>
      </c>
      <c r="R5" s="29"/>
      <c r="S5" s="35">
        <v>2.7922077922077899</v>
      </c>
      <c r="T5" s="28">
        <v>1075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2.4101969872537661E-2</v>
      </c>
      <c r="AD5" s="39">
        <f t="shared" si="12"/>
        <v>-1.031082271147161</v>
      </c>
      <c r="AE5" s="39">
        <v>-4.9000000000000004</v>
      </c>
      <c r="AF5" s="39">
        <v>-2.37</v>
      </c>
      <c r="AG5" s="39">
        <v>0</v>
      </c>
    </row>
    <row r="6" spans="1:33" ht="15.75" customHeight="1" x14ac:dyDescent="0.2">
      <c r="A6" s="28" t="s">
        <v>37</v>
      </c>
      <c r="B6" s="28" t="s">
        <v>102</v>
      </c>
      <c r="C6" s="15">
        <f t="shared" si="4"/>
        <v>14.3</v>
      </c>
      <c r="D6" s="29">
        <v>1</v>
      </c>
      <c r="E6" s="29">
        <v>0</v>
      </c>
      <c r="F6" s="30">
        <v>14.3</v>
      </c>
      <c r="G6" s="30">
        <v>0</v>
      </c>
      <c r="H6" s="31">
        <f t="shared" si="1"/>
        <v>0</v>
      </c>
      <c r="I6" s="31">
        <f t="shared" si="2"/>
        <v>0.33928246724306976</v>
      </c>
      <c r="J6" s="32">
        <f t="shared" si="5"/>
        <v>4.851739281575898</v>
      </c>
      <c r="K6" s="32">
        <f t="shared" si="3"/>
        <v>4.851739281575898</v>
      </c>
      <c r="L6" s="29">
        <v>5</v>
      </c>
      <c r="M6" s="33">
        <f t="shared" si="6"/>
        <v>0.2</v>
      </c>
      <c r="N6" s="29">
        <v>0</v>
      </c>
      <c r="O6" s="34">
        <f t="shared" ref="O6:P6" si="14">D6/7</f>
        <v>0.14285714285714285</v>
      </c>
      <c r="P6" s="34">
        <f t="shared" si="14"/>
        <v>0</v>
      </c>
      <c r="Q6" s="29">
        <f t="shared" si="8"/>
        <v>0</v>
      </c>
      <c r="R6" s="29"/>
      <c r="S6" s="35">
        <v>4.4117647058823497</v>
      </c>
      <c r="T6" s="28">
        <v>1075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2.4101969872537661E-2</v>
      </c>
      <c r="AD6" s="39">
        <f t="shared" si="12"/>
        <v>-3.326071842410197E-2</v>
      </c>
      <c r="AE6" s="39">
        <v>-4.9000000000000004</v>
      </c>
      <c r="AF6" s="39">
        <v>-2.37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1075</v>
      </c>
      <c r="U7" s="36">
        <v>125</v>
      </c>
      <c r="V7" s="37" t="s">
        <v>435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-2.37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1075</v>
      </c>
      <c r="U8" s="36">
        <v>125</v>
      </c>
      <c r="V8" s="37" t="s">
        <v>436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-2.37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1075</v>
      </c>
      <c r="U9" s="36">
        <v>125</v>
      </c>
      <c r="V9" s="37" t="s">
        <v>437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-2.37</v>
      </c>
      <c r="AG9" s="39">
        <v>0</v>
      </c>
    </row>
    <row r="10" spans="1:33" ht="15.75" customHeight="1" x14ac:dyDescent="0.2">
      <c r="A10" s="28" t="s">
        <v>45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1075</v>
      </c>
      <c r="U10" s="36">
        <v>125</v>
      </c>
      <c r="V10" s="37" t="s">
        <v>438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-2.37</v>
      </c>
      <c r="AG10" s="39">
        <v>0</v>
      </c>
    </row>
    <row r="11" spans="1:33" ht="15.75" customHeight="1" x14ac:dyDescent="0.2">
      <c r="A11" s="28" t="s">
        <v>47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1075</v>
      </c>
      <c r="U11" s="36">
        <v>125</v>
      </c>
      <c r="V11" s="37" t="s">
        <v>439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-2.37</v>
      </c>
      <c r="AG11" s="39">
        <v>0</v>
      </c>
    </row>
    <row r="12" spans="1:33" ht="15.75" customHeight="1" x14ac:dyDescent="0.2">
      <c r="A12" s="28" t="s">
        <v>49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950</v>
      </c>
      <c r="U12" s="36">
        <v>175</v>
      </c>
      <c r="V12" s="37" t="s">
        <v>440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-2.37</v>
      </c>
      <c r="AG12" s="39">
        <v>0</v>
      </c>
    </row>
    <row r="13" spans="1:33" ht="15.75" customHeight="1" x14ac:dyDescent="0.2">
      <c r="A13" s="28" t="s">
        <v>51</v>
      </c>
      <c r="B13" s="28" t="s">
        <v>441</v>
      </c>
      <c r="C13" s="15" t="str">
        <f t="shared" si="4"/>
        <v xml:space="preserve"> - </v>
      </c>
      <c r="D13" s="29">
        <v>0</v>
      </c>
      <c r="E13" s="29">
        <v>1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125</v>
      </c>
      <c r="O13" s="34">
        <f t="shared" ref="O13:P13" si="21">D13/7</f>
        <v>0</v>
      </c>
      <c r="P13" s="34">
        <f t="shared" si="21"/>
        <v>0.14285714285714285</v>
      </c>
      <c r="Q13" s="29">
        <f t="shared" si="8"/>
        <v>875</v>
      </c>
      <c r="R13" s="29"/>
      <c r="S13" s="35">
        <v>3.1272727272727199</v>
      </c>
      <c r="T13" s="28">
        <v>950</v>
      </c>
      <c r="U13" s="36">
        <v>175</v>
      </c>
      <c r="V13" s="37" t="s">
        <v>440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-2.37</v>
      </c>
      <c r="AG13" s="39">
        <v>0</v>
      </c>
    </row>
    <row r="14" spans="1:33" ht="15.75" customHeight="1" x14ac:dyDescent="0.2">
      <c r="A14" s="28" t="s">
        <v>53</v>
      </c>
      <c r="B14" s="28" t="s">
        <v>442</v>
      </c>
      <c r="C14" s="15">
        <f t="shared" si="4"/>
        <v>10.99</v>
      </c>
      <c r="D14" s="29">
        <v>2</v>
      </c>
      <c r="E14" s="29">
        <v>0</v>
      </c>
      <c r="F14" s="32">
        <v>21.98</v>
      </c>
      <c r="G14" s="30">
        <v>0</v>
      </c>
      <c r="H14" s="31">
        <f t="shared" si="1"/>
        <v>0</v>
      </c>
      <c r="I14" s="31">
        <f t="shared" si="2"/>
        <v>0.18546658578505706</v>
      </c>
      <c r="J14" s="32">
        <f t="shared" si="5"/>
        <v>4.0765555555555544</v>
      </c>
      <c r="K14" s="32">
        <f t="shared" si="3"/>
        <v>2.0382777777777772</v>
      </c>
      <c r="L14" s="29">
        <v>4</v>
      </c>
      <c r="M14" s="33">
        <f t="shared" si="6"/>
        <v>0.5</v>
      </c>
      <c r="N14" s="29">
        <v>122</v>
      </c>
      <c r="O14" s="34">
        <f t="shared" ref="O14:P14" si="22">D14/7</f>
        <v>0.2857142857142857</v>
      </c>
      <c r="P14" s="34">
        <f t="shared" si="22"/>
        <v>0</v>
      </c>
      <c r="Q14" s="29">
        <f t="shared" si="8"/>
        <v>427</v>
      </c>
      <c r="R14" s="29"/>
      <c r="S14" s="35">
        <v>1.8181818181818099</v>
      </c>
      <c r="T14" s="28">
        <v>950</v>
      </c>
      <c r="U14" s="36">
        <v>175</v>
      </c>
      <c r="V14" s="37" t="s">
        <v>440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2.4074074074074074E-2</v>
      </c>
      <c r="AD14" s="39">
        <f t="shared" si="12"/>
        <v>-6.6444444444444445E-2</v>
      </c>
      <c r="AE14" s="39">
        <v>-4.9000000000000004</v>
      </c>
      <c r="AF14" s="39">
        <v>-2.37</v>
      </c>
      <c r="AG14" s="39">
        <v>0</v>
      </c>
    </row>
    <row r="15" spans="1:33" ht="15.75" customHeight="1" x14ac:dyDescent="0.2">
      <c r="A15" s="28" t="s">
        <v>54</v>
      </c>
      <c r="B15" s="28" t="s">
        <v>113</v>
      </c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122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>
        <v>1.4193548387096699</v>
      </c>
      <c r="T15" s="28">
        <v>950</v>
      </c>
      <c r="U15" s="36">
        <v>175</v>
      </c>
      <c r="V15" s="37" t="s">
        <v>440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2.4074074074074074E-2</v>
      </c>
      <c r="AD15" s="39">
        <f t="shared" si="12"/>
        <v>0</v>
      </c>
      <c r="AE15" s="39">
        <v>-4.9000000000000004</v>
      </c>
      <c r="AF15" s="39">
        <v>-2.4300000000000002</v>
      </c>
      <c r="AG15" s="39">
        <v>0</v>
      </c>
    </row>
    <row r="16" spans="1:33" ht="15.75" customHeight="1" x14ac:dyDescent="0.2">
      <c r="A16" s="28" t="s">
        <v>56</v>
      </c>
      <c r="B16" s="28" t="s">
        <v>443</v>
      </c>
      <c r="C16" s="15">
        <f t="shared" si="4"/>
        <v>11.675555555555556</v>
      </c>
      <c r="D16" s="29">
        <v>9</v>
      </c>
      <c r="E16" s="29">
        <v>0</v>
      </c>
      <c r="F16" s="32">
        <v>105.08000000000001</v>
      </c>
      <c r="G16" s="30">
        <v>-22.940000000000005</v>
      </c>
      <c r="H16" s="31">
        <f t="shared" si="1"/>
        <v>0.21830985915492959</v>
      </c>
      <c r="I16" s="31">
        <f t="shared" si="2"/>
        <v>1.0373049105444267E-3</v>
      </c>
      <c r="J16" s="32">
        <f t="shared" si="5"/>
        <v>0.10900000000000837</v>
      </c>
      <c r="K16" s="32">
        <f t="shared" si="3"/>
        <v>1.2111111111112041E-2</v>
      </c>
      <c r="L16" s="29">
        <v>16</v>
      </c>
      <c r="M16" s="33">
        <f t="shared" si="6"/>
        <v>0.5625</v>
      </c>
      <c r="N16" s="29">
        <v>114</v>
      </c>
      <c r="O16" s="34">
        <f t="shared" ref="O16:P16" si="24">D16/7</f>
        <v>1.2857142857142858</v>
      </c>
      <c r="P16" s="34">
        <f t="shared" si="24"/>
        <v>0</v>
      </c>
      <c r="Q16" s="29">
        <f t="shared" si="8"/>
        <v>88</v>
      </c>
      <c r="R16" s="29"/>
      <c r="S16" s="35">
        <v>1.3902439024390201</v>
      </c>
      <c r="T16" s="28">
        <v>950</v>
      </c>
      <c r="U16" s="36">
        <v>175</v>
      </c>
      <c r="V16" s="37" t="s">
        <v>440</v>
      </c>
      <c r="W16" s="28">
        <v>4</v>
      </c>
      <c r="X16" s="38">
        <f t="shared" si="9"/>
        <v>0.44444444444444442</v>
      </c>
      <c r="Y16" s="39">
        <f t="shared" si="10"/>
        <v>4.588000000000001</v>
      </c>
      <c r="Z16" s="28">
        <v>1</v>
      </c>
      <c r="AA16" s="28" t="s">
        <v>34</v>
      </c>
      <c r="AB16" s="40">
        <f t="shared" si="11"/>
        <v>-0.69</v>
      </c>
      <c r="AC16" s="41">
        <v>2.4074074074074074E-2</v>
      </c>
      <c r="AD16" s="39">
        <f t="shared" si="12"/>
        <v>-0.29899999999999999</v>
      </c>
      <c r="AE16" s="39">
        <v>-4.9000000000000004</v>
      </c>
      <c r="AF16" s="39">
        <v>-2.4300000000000002</v>
      </c>
      <c r="AG16" s="39">
        <v>0</v>
      </c>
    </row>
    <row r="17" spans="1:33" ht="15.75" customHeight="1" x14ac:dyDescent="0.2">
      <c r="A17" s="28" t="s">
        <v>58</v>
      </c>
      <c r="B17" s="28" t="s">
        <v>444</v>
      </c>
      <c r="C17" s="15">
        <f t="shared" si="4"/>
        <v>7.5280000000000005</v>
      </c>
      <c r="D17" s="29">
        <v>5</v>
      </c>
      <c r="E17" s="29">
        <v>0</v>
      </c>
      <c r="F17" s="32">
        <v>37.64</v>
      </c>
      <c r="G17" s="30">
        <v>-4.8600000000000003</v>
      </c>
      <c r="H17" s="31">
        <f t="shared" si="1"/>
        <v>0.12911795961742828</v>
      </c>
      <c r="I17" s="31">
        <f t="shared" si="2"/>
        <v>-0.27827075215491792</v>
      </c>
      <c r="J17" s="32">
        <f t="shared" si="5"/>
        <v>-10.47411111111111</v>
      </c>
      <c r="K17" s="32">
        <f t="shared" si="3"/>
        <v>-2.0948222222222221</v>
      </c>
      <c r="L17" s="29">
        <v>5</v>
      </c>
      <c r="M17" s="33">
        <f t="shared" si="6"/>
        <v>1</v>
      </c>
      <c r="N17" s="29">
        <v>109</v>
      </c>
      <c r="O17" s="34">
        <f t="shared" ref="O17:P17" si="25">D17/7</f>
        <v>0.7142857142857143</v>
      </c>
      <c r="P17" s="34">
        <f t="shared" si="25"/>
        <v>0</v>
      </c>
      <c r="Q17" s="29">
        <f t="shared" si="8"/>
        <v>152</v>
      </c>
      <c r="R17" s="29"/>
      <c r="S17" s="35">
        <v>0.78260869565217395</v>
      </c>
      <c r="T17" s="28">
        <v>950</v>
      </c>
      <c r="U17" s="36">
        <v>175</v>
      </c>
      <c r="V17" s="37" t="s">
        <v>440</v>
      </c>
      <c r="W17" s="28">
        <v>1</v>
      </c>
      <c r="X17" s="38">
        <f t="shared" si="9"/>
        <v>0.2</v>
      </c>
      <c r="Y17" s="39">
        <f t="shared" si="10"/>
        <v>4.8600000000000003</v>
      </c>
      <c r="Z17" s="28">
        <v>0</v>
      </c>
      <c r="AA17" s="28" t="s">
        <v>34</v>
      </c>
      <c r="AB17" s="40">
        <f t="shared" si="11"/>
        <v>-0.69</v>
      </c>
      <c r="AC17" s="41">
        <v>2.4074074074074074E-2</v>
      </c>
      <c r="AD17" s="39">
        <f t="shared" si="12"/>
        <v>-0.1661111111111111</v>
      </c>
      <c r="AE17" s="39">
        <v>-4.9000000000000004</v>
      </c>
      <c r="AF17" s="39">
        <v>-2.5884</v>
      </c>
      <c r="AG17" s="39">
        <v>0</v>
      </c>
    </row>
    <row r="18" spans="1:33" ht="15.75" customHeight="1" x14ac:dyDescent="0.2">
      <c r="A18" s="28" t="s">
        <v>59</v>
      </c>
      <c r="B18" s="28" t="s">
        <v>445</v>
      </c>
      <c r="C18" s="15">
        <f t="shared" si="4"/>
        <v>8.5285714285714285</v>
      </c>
      <c r="D18" s="29">
        <v>7</v>
      </c>
      <c r="E18" s="29">
        <v>0</v>
      </c>
      <c r="F18" s="32">
        <v>59.7</v>
      </c>
      <c r="G18" s="30">
        <v>-9.91</v>
      </c>
      <c r="H18" s="31">
        <f t="shared" si="1"/>
        <v>0.16599664991624791</v>
      </c>
      <c r="I18" s="31">
        <f t="shared" si="2"/>
        <v>-0.19792890377814992</v>
      </c>
      <c r="J18" s="32">
        <f t="shared" si="5"/>
        <v>-11.816355555555552</v>
      </c>
      <c r="K18" s="32">
        <f t="shared" si="3"/>
        <v>-1.6880507936507931</v>
      </c>
      <c r="L18" s="29">
        <v>13</v>
      </c>
      <c r="M18" s="33">
        <f t="shared" si="6"/>
        <v>0.53846153846153844</v>
      </c>
      <c r="N18" s="29">
        <v>102</v>
      </c>
      <c r="O18" s="34">
        <f t="shared" ref="O18:P18" si="26">D18/7</f>
        <v>1</v>
      </c>
      <c r="P18" s="34">
        <f t="shared" si="26"/>
        <v>0</v>
      </c>
      <c r="Q18" s="29">
        <f t="shared" si="8"/>
        <v>102</v>
      </c>
      <c r="R18" s="29"/>
      <c r="S18" s="35">
        <v>0.36363636363636298</v>
      </c>
      <c r="T18" s="28">
        <v>775</v>
      </c>
      <c r="U18" s="36">
        <v>0</v>
      </c>
      <c r="V18" s="37" t="s">
        <v>33</v>
      </c>
      <c r="W18" s="28">
        <v>4</v>
      </c>
      <c r="X18" s="38">
        <f t="shared" si="9"/>
        <v>0.5714285714285714</v>
      </c>
      <c r="Y18" s="39">
        <f t="shared" si="10"/>
        <v>1.982</v>
      </c>
      <c r="Z18" s="28">
        <v>1</v>
      </c>
      <c r="AA18" s="28" t="s">
        <v>34</v>
      </c>
      <c r="AB18" s="40">
        <f t="shared" si="11"/>
        <v>-0.69</v>
      </c>
      <c r="AC18" s="41">
        <v>2.4074074074074074E-2</v>
      </c>
      <c r="AD18" s="39">
        <f t="shared" si="12"/>
        <v>-0.23255555555555557</v>
      </c>
      <c r="AE18" s="39">
        <v>-4.9000000000000004</v>
      </c>
      <c r="AF18" s="39">
        <v>-2.5884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10.887777777777778</v>
      </c>
      <c r="D19" s="29">
        <v>9</v>
      </c>
      <c r="E19" s="29">
        <v>0</v>
      </c>
      <c r="F19" s="32">
        <v>97.990000000000009</v>
      </c>
      <c r="G19" s="30">
        <v>-5.4799999999999995</v>
      </c>
      <c r="H19" s="31">
        <f t="shared" si="1"/>
        <v>5.5924073885090304E-2</v>
      </c>
      <c r="I19" s="31">
        <f t="shared" si="2"/>
        <v>9.2084906623124754E-2</v>
      </c>
      <c r="J19" s="32">
        <f t="shared" si="5"/>
        <v>9.0233999999999952</v>
      </c>
      <c r="K19" s="32">
        <f t="shared" si="3"/>
        <v>1.0025999999999995</v>
      </c>
      <c r="L19" s="29">
        <v>20</v>
      </c>
      <c r="M19" s="33">
        <f t="shared" si="6"/>
        <v>0.45</v>
      </c>
      <c r="N19" s="29">
        <v>93</v>
      </c>
      <c r="O19" s="34">
        <f t="shared" ref="O19:P19" si="27">D19/7</f>
        <v>1.2857142857142858</v>
      </c>
      <c r="P19" s="34">
        <f t="shared" si="27"/>
        <v>0</v>
      </c>
      <c r="Q19" s="29">
        <f t="shared" si="8"/>
        <v>72</v>
      </c>
      <c r="R19" s="29"/>
      <c r="S19" s="35">
        <v>0.44052863436123302</v>
      </c>
      <c r="T19" s="28">
        <v>775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5.4799999999999995</v>
      </c>
      <c r="Z19" s="28">
        <v>1</v>
      </c>
      <c r="AA19" s="28" t="s">
        <v>34</v>
      </c>
      <c r="AB19" s="40">
        <f t="shared" si="11"/>
        <v>-0.69</v>
      </c>
      <c r="AC19" s="41">
        <v>2.4074074074074074E-2</v>
      </c>
      <c r="AD19" s="39">
        <f t="shared" si="12"/>
        <v>-0.29899999999999999</v>
      </c>
      <c r="AE19" s="39">
        <v>-4.9000000000000004</v>
      </c>
      <c r="AF19" s="39">
        <v>-2.7099000000000002</v>
      </c>
      <c r="AG19" s="39">
        <v>0</v>
      </c>
    </row>
    <row r="20" spans="1:33" ht="15.75" customHeight="1" x14ac:dyDescent="0.2">
      <c r="A20" s="28" t="s">
        <v>62</v>
      </c>
      <c r="B20" s="28" t="s">
        <v>446</v>
      </c>
      <c r="C20" s="15">
        <f t="shared" si="4"/>
        <v>9.67</v>
      </c>
      <c r="D20" s="29">
        <v>9</v>
      </c>
      <c r="E20" s="29">
        <v>1</v>
      </c>
      <c r="F20" s="32">
        <v>87.03</v>
      </c>
      <c r="G20" s="30">
        <v>0</v>
      </c>
      <c r="H20" s="31">
        <f t="shared" si="1"/>
        <v>0</v>
      </c>
      <c r="I20" s="31">
        <f t="shared" si="2"/>
        <v>5.9604733999770142E-2</v>
      </c>
      <c r="J20" s="32">
        <f t="shared" si="5"/>
        <v>5.1873999999999958</v>
      </c>
      <c r="K20" s="32">
        <f t="shared" si="3"/>
        <v>0.57637777777777732</v>
      </c>
      <c r="L20" s="29">
        <v>13</v>
      </c>
      <c r="M20" s="33">
        <f t="shared" si="6"/>
        <v>0.69230769230769229</v>
      </c>
      <c r="N20" s="29">
        <v>83</v>
      </c>
      <c r="O20" s="34">
        <f t="shared" ref="O20:P20" si="28">D20/7</f>
        <v>1.2857142857142858</v>
      </c>
      <c r="P20" s="34">
        <f t="shared" si="28"/>
        <v>0.14285714285714285</v>
      </c>
      <c r="Q20" s="29">
        <f t="shared" si="8"/>
        <v>58</v>
      </c>
      <c r="R20" s="29"/>
      <c r="S20" s="35">
        <v>0.70476190476190403</v>
      </c>
      <c r="T20" s="28">
        <v>775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2.4074074074074074E-2</v>
      </c>
      <c r="AD20" s="39">
        <f t="shared" si="12"/>
        <v>-0.29899999999999999</v>
      </c>
      <c r="AE20" s="39">
        <v>-4.9000000000000004</v>
      </c>
      <c r="AF20" s="39">
        <v>-2.7099000000000002</v>
      </c>
      <c r="AG20" s="39">
        <v>0</v>
      </c>
    </row>
    <row r="21" spans="1:33" ht="15.75" customHeight="1" x14ac:dyDescent="0.2">
      <c r="A21" s="28" t="s">
        <v>63</v>
      </c>
      <c r="B21" s="28" t="s">
        <v>447</v>
      </c>
      <c r="C21" s="15">
        <f t="shared" si="4"/>
        <v>8.1516666666666673</v>
      </c>
      <c r="D21" s="29">
        <v>6</v>
      </c>
      <c r="E21" s="29">
        <v>1</v>
      </c>
      <c r="F21" s="32">
        <v>48.910000000000004</v>
      </c>
      <c r="G21" s="30">
        <v>0</v>
      </c>
      <c r="H21" s="31">
        <f t="shared" si="1"/>
        <v>0</v>
      </c>
      <c r="I21" s="31">
        <f t="shared" si="2"/>
        <v>-8.7614666394057086E-2</v>
      </c>
      <c r="J21" s="32">
        <f t="shared" si="5"/>
        <v>-4.2852333333333323</v>
      </c>
      <c r="K21" s="32">
        <f t="shared" si="3"/>
        <v>-0.71420555555555543</v>
      </c>
      <c r="L21" s="29">
        <v>4</v>
      </c>
      <c r="M21" s="33">
        <f t="shared" si="6"/>
        <v>1.5</v>
      </c>
      <c r="N21" s="29">
        <v>78</v>
      </c>
      <c r="O21" s="34">
        <f t="shared" ref="O21:P21" si="29">D21/7</f>
        <v>0.8571428571428571</v>
      </c>
      <c r="P21" s="34">
        <f t="shared" si="29"/>
        <v>0.14285714285714285</v>
      </c>
      <c r="Q21" s="29">
        <f t="shared" si="8"/>
        <v>78</v>
      </c>
      <c r="R21" s="29"/>
      <c r="S21" s="35">
        <v>0.553459119496855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2.4074074074074074E-2</v>
      </c>
      <c r="AD21" s="39">
        <f t="shared" si="12"/>
        <v>-0.19933333333333333</v>
      </c>
      <c r="AE21" s="39">
        <v>-4.9000000000000004</v>
      </c>
      <c r="AF21" s="39">
        <v>-2.7099000000000002</v>
      </c>
      <c r="AG21" s="39">
        <v>0</v>
      </c>
    </row>
    <row r="22" spans="1:33" ht="15.75" customHeight="1" x14ac:dyDescent="0.2">
      <c r="A22" s="28" t="s">
        <v>64</v>
      </c>
      <c r="B22" s="28" t="s">
        <v>111</v>
      </c>
      <c r="C22" s="15">
        <f t="shared" si="4"/>
        <v>9.5033333333333321</v>
      </c>
      <c r="D22" s="29">
        <v>3</v>
      </c>
      <c r="E22" s="29">
        <v>0</v>
      </c>
      <c r="F22" s="30">
        <v>28.509999999999998</v>
      </c>
      <c r="G22" s="30">
        <v>0</v>
      </c>
      <c r="H22" s="31">
        <f t="shared" si="1"/>
        <v>0</v>
      </c>
      <c r="I22" s="31">
        <f t="shared" si="2"/>
        <v>4.5743014147082851E-2</v>
      </c>
      <c r="J22" s="32">
        <f t="shared" si="5"/>
        <v>1.304133333333332</v>
      </c>
      <c r="K22" s="32">
        <f t="shared" si="3"/>
        <v>0.43471111111111066</v>
      </c>
      <c r="L22" s="29">
        <v>3</v>
      </c>
      <c r="M22" s="33">
        <f t="shared" si="6"/>
        <v>1</v>
      </c>
      <c r="N22" s="29">
        <v>74</v>
      </c>
      <c r="O22" s="34">
        <f t="shared" ref="O22:P22" si="30">D22/7</f>
        <v>0.42857142857142855</v>
      </c>
      <c r="P22" s="34">
        <f t="shared" si="30"/>
        <v>0</v>
      </c>
      <c r="Q22" s="29">
        <f t="shared" si="8"/>
        <v>172</v>
      </c>
      <c r="R22" s="29"/>
      <c r="S22" s="35">
        <v>0.63843648208468995</v>
      </c>
      <c r="T22" s="28">
        <v>775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2.4074074074074074E-2</v>
      </c>
      <c r="AD22" s="39">
        <f t="shared" si="12"/>
        <v>-9.9666666666666667E-2</v>
      </c>
      <c r="AE22" s="39">
        <v>-4.9000000000000004</v>
      </c>
      <c r="AF22" s="39">
        <v>-2.7099000000000002</v>
      </c>
      <c r="AG22" s="39">
        <v>0</v>
      </c>
    </row>
    <row r="23" spans="1:33" ht="15.75" customHeight="1" x14ac:dyDescent="0.2">
      <c r="A23" s="28" t="s">
        <v>65</v>
      </c>
      <c r="B23" s="28" t="s">
        <v>448</v>
      </c>
      <c r="C23" s="15">
        <f t="shared" si="4"/>
        <v>8.1475000000000009</v>
      </c>
      <c r="D23" s="29">
        <v>8</v>
      </c>
      <c r="E23" s="29">
        <v>0</v>
      </c>
      <c r="F23" s="32">
        <v>65.180000000000007</v>
      </c>
      <c r="G23" s="30">
        <v>0</v>
      </c>
      <c r="H23" s="31">
        <f t="shared" si="1"/>
        <v>0</v>
      </c>
      <c r="I23" s="31">
        <f t="shared" si="2"/>
        <v>-8.8094166581432584E-2</v>
      </c>
      <c r="J23" s="32">
        <f t="shared" si="5"/>
        <v>-5.7419777777777767</v>
      </c>
      <c r="K23" s="32">
        <f t="shared" si="3"/>
        <v>-0.71774722222222209</v>
      </c>
      <c r="L23" s="29">
        <v>7</v>
      </c>
      <c r="M23" s="33">
        <f t="shared" si="6"/>
        <v>1.1428571428571428</v>
      </c>
      <c r="N23" s="29">
        <v>69</v>
      </c>
      <c r="O23" s="34">
        <f t="shared" ref="O23:P23" si="31">D23/7</f>
        <v>1.1428571428571428</v>
      </c>
      <c r="P23" s="34">
        <f t="shared" si="31"/>
        <v>0</v>
      </c>
      <c r="Q23" s="29">
        <f t="shared" si="8"/>
        <v>60</v>
      </c>
      <c r="R23" s="29"/>
      <c r="S23" s="35">
        <v>0.67549668874172097</v>
      </c>
      <c r="T23" s="28">
        <v>775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2.4074074074074074E-2</v>
      </c>
      <c r="AD23" s="39">
        <f t="shared" si="12"/>
        <v>-0.26577777777777778</v>
      </c>
      <c r="AE23" s="39">
        <v>-4.9000000000000004</v>
      </c>
      <c r="AF23" s="39">
        <v>-2.7099000000000002</v>
      </c>
      <c r="AG23" s="39">
        <v>0</v>
      </c>
    </row>
    <row r="24" spans="1:33" ht="15.75" customHeight="1" x14ac:dyDescent="0.2">
      <c r="A24" s="28" t="s">
        <v>66</v>
      </c>
      <c r="B24" s="28" t="s">
        <v>449</v>
      </c>
      <c r="C24" s="15">
        <f t="shared" si="4"/>
        <v>7.9500000000000011</v>
      </c>
      <c r="D24" s="29">
        <v>8</v>
      </c>
      <c r="E24" s="29">
        <v>0</v>
      </c>
      <c r="F24" s="32">
        <v>63.600000000000009</v>
      </c>
      <c r="G24" s="32">
        <v>-8.75</v>
      </c>
      <c r="H24" s="31">
        <f t="shared" si="1"/>
        <v>0.13757861635220123</v>
      </c>
      <c r="I24" s="31">
        <f t="shared" si="2"/>
        <v>-0.24897763801537376</v>
      </c>
      <c r="J24" s="32">
        <f t="shared" si="5"/>
        <v>-15.834977777777773</v>
      </c>
      <c r="K24" s="32">
        <f t="shared" si="3"/>
        <v>-1.9793722222222216</v>
      </c>
      <c r="L24" s="29">
        <v>13</v>
      </c>
      <c r="M24" s="33">
        <f t="shared" si="6"/>
        <v>0.61538461538461542</v>
      </c>
      <c r="N24" s="29">
        <v>59</v>
      </c>
      <c r="O24" s="34">
        <f t="shared" ref="O24:P24" si="32">D24/7</f>
        <v>1.1428571428571428</v>
      </c>
      <c r="P24" s="34">
        <f t="shared" si="32"/>
        <v>0</v>
      </c>
      <c r="Q24" s="29">
        <f t="shared" si="8"/>
        <v>51</v>
      </c>
      <c r="R24" s="29"/>
      <c r="S24" s="35">
        <v>0.85106382978723405</v>
      </c>
      <c r="T24" s="28">
        <v>775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8.75</v>
      </c>
      <c r="Z24" s="28">
        <v>1</v>
      </c>
      <c r="AA24" s="28" t="s">
        <v>34</v>
      </c>
      <c r="AB24" s="40">
        <f t="shared" si="11"/>
        <v>-0.69</v>
      </c>
      <c r="AC24" s="41">
        <v>2.4074074074074074E-2</v>
      </c>
      <c r="AD24" s="39">
        <f t="shared" si="12"/>
        <v>-0.26577777777777778</v>
      </c>
      <c r="AE24" s="39">
        <v>-4.9000000000000004</v>
      </c>
      <c r="AF24" s="39">
        <v>-2.7099000000000002</v>
      </c>
      <c r="AG24" s="39">
        <v>0</v>
      </c>
    </row>
    <row r="25" spans="1:33" ht="15.75" customHeight="1" x14ac:dyDescent="0.2">
      <c r="A25" s="28" t="s">
        <v>67</v>
      </c>
      <c r="B25" s="14" t="s">
        <v>450</v>
      </c>
      <c r="C25" s="15">
        <f t="shared" si="4"/>
        <v>7.9657142857142871</v>
      </c>
      <c r="D25" s="29">
        <v>7</v>
      </c>
      <c r="E25" s="29">
        <v>1</v>
      </c>
      <c r="F25" s="32">
        <v>55.760000000000012</v>
      </c>
      <c r="G25" s="32">
        <v>-40.520000000000003</v>
      </c>
      <c r="H25" s="31">
        <f t="shared" si="1"/>
        <v>0.72668579626972729</v>
      </c>
      <c r="I25" s="31">
        <f t="shared" si="2"/>
        <v>-0.83620078112545815</v>
      </c>
      <c r="J25" s="32">
        <f t="shared" si="5"/>
        <v>-46.626555555555555</v>
      </c>
      <c r="K25" s="32">
        <f t="shared" si="3"/>
        <v>-6.6609365079365075</v>
      </c>
      <c r="L25" s="29">
        <v>30</v>
      </c>
      <c r="M25" s="33">
        <f t="shared" si="6"/>
        <v>0.23333333333333334</v>
      </c>
      <c r="N25" s="29">
        <v>48</v>
      </c>
      <c r="O25" s="34">
        <f t="shared" ref="O25:P25" si="33">D25/7</f>
        <v>1</v>
      </c>
      <c r="P25" s="34">
        <f t="shared" si="33"/>
        <v>0.14285714285714285</v>
      </c>
      <c r="Q25" s="29">
        <f t="shared" si="8"/>
        <v>42</v>
      </c>
      <c r="R25" s="29"/>
      <c r="S25" s="35">
        <v>1.17741935483871</v>
      </c>
      <c r="T25" s="28">
        <v>775</v>
      </c>
      <c r="U25" s="36" t="s">
        <v>33</v>
      </c>
      <c r="V25" s="37" t="s">
        <v>33</v>
      </c>
      <c r="W25" s="14">
        <v>2</v>
      </c>
      <c r="X25" s="38">
        <f t="shared" si="9"/>
        <v>0.2857142857142857</v>
      </c>
      <c r="Y25" s="39">
        <f t="shared" si="10"/>
        <v>10.130000000000001</v>
      </c>
      <c r="Z25" s="14">
        <v>2</v>
      </c>
      <c r="AA25" s="28" t="s">
        <v>34</v>
      </c>
      <c r="AB25" s="40">
        <f t="shared" si="11"/>
        <v>-0.69</v>
      </c>
      <c r="AC25" s="41">
        <v>2.4074074074074074E-2</v>
      </c>
      <c r="AD25" s="39">
        <f t="shared" si="12"/>
        <v>-0.23255555555555557</v>
      </c>
      <c r="AE25" s="39">
        <v>-4.9000000000000004</v>
      </c>
      <c r="AF25" s="39">
        <v>-2.71</v>
      </c>
      <c r="AG25" s="39">
        <v>0</v>
      </c>
    </row>
    <row r="26" spans="1:33" ht="15.75" customHeight="1" x14ac:dyDescent="0.2">
      <c r="A26" s="14" t="s">
        <v>68</v>
      </c>
      <c r="B26" s="14" t="s">
        <v>451</v>
      </c>
      <c r="C26" s="15">
        <f t="shared" si="4"/>
        <v>7.95</v>
      </c>
      <c r="D26" s="16">
        <v>6</v>
      </c>
      <c r="E26" s="16">
        <v>1</v>
      </c>
      <c r="F26" s="17">
        <v>47.7</v>
      </c>
      <c r="G26" s="17">
        <v>-21.96</v>
      </c>
      <c r="H26" s="31">
        <f t="shared" si="1"/>
        <v>0.46037735849056605</v>
      </c>
      <c r="I26" s="31">
        <f t="shared" si="2"/>
        <v>-0.49101160027952478</v>
      </c>
      <c r="J26" s="32">
        <f t="shared" si="5"/>
        <v>-23.421253333333333</v>
      </c>
      <c r="K26" s="32">
        <f t="shared" si="3"/>
        <v>-3.9035422222222222</v>
      </c>
      <c r="L26" s="16">
        <v>24</v>
      </c>
      <c r="M26" s="33">
        <f t="shared" si="6"/>
        <v>0.25</v>
      </c>
      <c r="N26" s="16">
        <v>43</v>
      </c>
      <c r="O26" s="34">
        <f t="shared" ref="O26:P26" si="34">D26/7</f>
        <v>0.8571428571428571</v>
      </c>
      <c r="P26" s="34">
        <f t="shared" si="34"/>
        <v>0.14285714285714285</v>
      </c>
      <c r="Q26" s="29">
        <f t="shared" si="8"/>
        <v>43</v>
      </c>
      <c r="R26" s="29"/>
      <c r="S26" s="21">
        <v>0.8642659279778393</v>
      </c>
      <c r="T26" s="28">
        <v>775</v>
      </c>
      <c r="U26" s="36" t="s">
        <v>33</v>
      </c>
      <c r="V26" s="37" t="s">
        <v>33</v>
      </c>
      <c r="W26" s="14">
        <v>1</v>
      </c>
      <c r="X26" s="38">
        <f t="shared" si="9"/>
        <v>0.16666666666666666</v>
      </c>
      <c r="Y26" s="39">
        <f t="shared" si="10"/>
        <v>5.49</v>
      </c>
      <c r="Z26" s="14">
        <v>3</v>
      </c>
      <c r="AA26" s="28" t="s">
        <v>34</v>
      </c>
      <c r="AB26" s="40">
        <f t="shared" si="11"/>
        <v>-0.69</v>
      </c>
      <c r="AC26" s="41">
        <v>2.4074074074074074E-2</v>
      </c>
      <c r="AD26" s="39">
        <f t="shared" si="12"/>
        <v>-0.19933333333333333</v>
      </c>
      <c r="AE26" s="25">
        <v>-4.25</v>
      </c>
      <c r="AF26" s="25">
        <v>-2.7178200000000001</v>
      </c>
      <c r="AG26" s="25">
        <v>0</v>
      </c>
    </row>
    <row r="27" spans="1:33" ht="15.75" customHeight="1" x14ac:dyDescent="0.2">
      <c r="A27" s="14" t="s">
        <v>69</v>
      </c>
      <c r="B27" s="14" t="s">
        <v>452</v>
      </c>
      <c r="C27" s="15">
        <f t="shared" si="4"/>
        <v>7.9737499999999999</v>
      </c>
      <c r="D27" s="16">
        <v>8</v>
      </c>
      <c r="E27" s="16">
        <v>3</v>
      </c>
      <c r="F27" s="17">
        <v>63.79</v>
      </c>
      <c r="G27" s="17">
        <v>0</v>
      </c>
      <c r="H27" s="31">
        <f t="shared" si="1"/>
        <v>0</v>
      </c>
      <c r="I27" s="31">
        <f t="shared" si="2"/>
        <v>-9.0717005451916979E-2</v>
      </c>
      <c r="J27" s="32">
        <f t="shared" si="5"/>
        <v>-5.7868377777777837</v>
      </c>
      <c r="K27" s="32">
        <f t="shared" si="3"/>
        <v>-0.72335472222222297</v>
      </c>
      <c r="L27" s="16">
        <v>9</v>
      </c>
      <c r="M27" s="33">
        <f t="shared" si="6"/>
        <v>0.88888888888888884</v>
      </c>
      <c r="N27" s="16">
        <v>34</v>
      </c>
      <c r="O27" s="34">
        <f t="shared" ref="O27:P27" si="35">D27/7</f>
        <v>1.1428571428571428</v>
      </c>
      <c r="P27" s="34">
        <f t="shared" si="35"/>
        <v>0.42857142857142855</v>
      </c>
      <c r="Q27" s="29">
        <f t="shared" si="8"/>
        <v>21</v>
      </c>
      <c r="R27" s="29"/>
      <c r="S27" s="21">
        <v>1.0207715133531159</v>
      </c>
      <c r="T27" s="28">
        <v>775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2.4074074074074074E-2</v>
      </c>
      <c r="AD27" s="39">
        <f t="shared" si="12"/>
        <v>-0.26577777777777778</v>
      </c>
      <c r="AE27" s="25">
        <v>-4.25</v>
      </c>
      <c r="AF27" s="25">
        <v>-2.7178200000000001</v>
      </c>
      <c r="AG27" s="25">
        <v>-4</v>
      </c>
    </row>
    <row r="28" spans="1:33" ht="15.75" customHeight="1" x14ac:dyDescent="0.2">
      <c r="A28" s="14" t="s">
        <v>70</v>
      </c>
      <c r="B28" s="14" t="s">
        <v>117</v>
      </c>
      <c r="C28" s="15">
        <f t="shared" si="4"/>
        <v>8.0112500000000004</v>
      </c>
      <c r="D28" s="16">
        <v>16</v>
      </c>
      <c r="E28" s="16">
        <v>1</v>
      </c>
      <c r="F28" s="17">
        <v>128.18</v>
      </c>
      <c r="G28" s="17">
        <v>-35.280000000000008</v>
      </c>
      <c r="H28" s="31">
        <f t="shared" si="1"/>
        <v>0.27523794663754103</v>
      </c>
      <c r="I28" s="31">
        <f t="shared" si="2"/>
        <v>-0.29913930063625804</v>
      </c>
      <c r="J28" s="32">
        <f t="shared" si="5"/>
        <v>-38.343675555555556</v>
      </c>
      <c r="K28" s="32">
        <f t="shared" si="3"/>
        <v>-2.3964797222222223</v>
      </c>
      <c r="L28" s="16">
        <v>24</v>
      </c>
      <c r="M28" s="33">
        <f t="shared" si="6"/>
        <v>0.66666666666666663</v>
      </c>
      <c r="N28" s="16">
        <v>18</v>
      </c>
      <c r="O28" s="34">
        <f t="shared" ref="O28:P28" si="36">D28/7</f>
        <v>2.2857142857142856</v>
      </c>
      <c r="P28" s="34">
        <f t="shared" si="36"/>
        <v>0.14285714285714285</v>
      </c>
      <c r="Q28" s="29">
        <f t="shared" si="8"/>
        <v>7</v>
      </c>
      <c r="R28" s="29"/>
      <c r="S28" s="21">
        <v>1.333333333333333</v>
      </c>
      <c r="T28" s="28">
        <v>775</v>
      </c>
      <c r="U28" s="36" t="s">
        <v>33</v>
      </c>
      <c r="V28" s="37" t="s">
        <v>33</v>
      </c>
      <c r="W28" s="14">
        <v>3</v>
      </c>
      <c r="X28" s="38">
        <f t="shared" si="9"/>
        <v>0.1875</v>
      </c>
      <c r="Y28" s="39">
        <f t="shared" si="10"/>
        <v>3.9200000000000008</v>
      </c>
      <c r="Z28" s="14">
        <v>6</v>
      </c>
      <c r="AA28" s="28" t="s">
        <v>34</v>
      </c>
      <c r="AB28" s="40">
        <f t="shared" si="11"/>
        <v>-0.69</v>
      </c>
      <c r="AC28" s="41">
        <v>2.4074074074074074E-2</v>
      </c>
      <c r="AD28" s="39">
        <f t="shared" si="12"/>
        <v>-0.53155555555555556</v>
      </c>
      <c r="AE28" s="25">
        <v>-4.25</v>
      </c>
      <c r="AF28" s="25">
        <v>-2.7178200000000001</v>
      </c>
      <c r="AG28" s="25">
        <v>0</v>
      </c>
    </row>
    <row r="29" spans="1:33" ht="15.75" customHeight="1" x14ac:dyDescent="0.2">
      <c r="A29" s="14" t="s">
        <v>71</v>
      </c>
      <c r="B29" s="14" t="s">
        <v>453</v>
      </c>
      <c r="C29" s="15">
        <f t="shared" si="4"/>
        <v>7.9928571428571429</v>
      </c>
      <c r="D29" s="16">
        <v>14</v>
      </c>
      <c r="E29" s="16">
        <v>0</v>
      </c>
      <c r="F29" s="17">
        <v>111.9</v>
      </c>
      <c r="G29" s="17">
        <v>-10</v>
      </c>
      <c r="H29" s="31">
        <f t="shared" si="1"/>
        <v>8.936550491510277E-2</v>
      </c>
      <c r="I29" s="31">
        <f t="shared" si="2"/>
        <v>-9.4469268195809641E-2</v>
      </c>
      <c r="J29" s="32">
        <f t="shared" si="5"/>
        <v>-10.571111111111099</v>
      </c>
      <c r="K29" s="32">
        <f t="shared" si="3"/>
        <v>-0.75507936507936424</v>
      </c>
      <c r="L29" s="16">
        <v>22</v>
      </c>
      <c r="M29" s="33">
        <f t="shared" si="6"/>
        <v>0.63636363636363635</v>
      </c>
      <c r="N29" s="16">
        <v>1</v>
      </c>
      <c r="O29" s="34">
        <f t="shared" ref="O29:P29" si="37">D29/7</f>
        <v>2</v>
      </c>
      <c r="P29" s="34">
        <f t="shared" si="37"/>
        <v>0</v>
      </c>
      <c r="Q29" s="29">
        <f t="shared" si="8"/>
        <v>0</v>
      </c>
      <c r="R29" s="29"/>
      <c r="S29" s="21">
        <v>0</v>
      </c>
      <c r="T29" s="28">
        <v>775</v>
      </c>
      <c r="U29" s="36" t="s">
        <v>33</v>
      </c>
      <c r="V29" s="37" t="s">
        <v>33</v>
      </c>
      <c r="W29" s="14">
        <v>1</v>
      </c>
      <c r="X29" s="38">
        <f t="shared" si="9"/>
        <v>7.1428571428571425E-2</v>
      </c>
      <c r="Y29" s="39">
        <f t="shared" si="10"/>
        <v>10</v>
      </c>
      <c r="Z29" s="14">
        <v>0</v>
      </c>
      <c r="AA29" s="28" t="s">
        <v>34</v>
      </c>
      <c r="AB29" s="40">
        <f t="shared" si="11"/>
        <v>-0.69</v>
      </c>
      <c r="AC29" s="41">
        <v>2.4074074074074074E-2</v>
      </c>
      <c r="AD29" s="39">
        <f t="shared" si="12"/>
        <v>-0.46511111111111114</v>
      </c>
      <c r="AE29" s="25">
        <v>-4.25</v>
      </c>
      <c r="AF29" s="25">
        <v>-2.5514999999999999</v>
      </c>
      <c r="AG29" s="25">
        <v>0</v>
      </c>
    </row>
    <row r="30" spans="1:33" ht="15.75" customHeight="1" x14ac:dyDescent="0.2">
      <c r="A30" s="14" t="s">
        <v>72</v>
      </c>
      <c r="B30" s="14" t="s">
        <v>100</v>
      </c>
      <c r="C30" s="15">
        <f t="shared" si="4"/>
        <v>8.99</v>
      </c>
      <c r="D30" s="16">
        <v>1</v>
      </c>
      <c r="E30" s="16">
        <v>0</v>
      </c>
      <c r="F30" s="17">
        <v>8.99</v>
      </c>
      <c r="G30" s="17">
        <v>0</v>
      </c>
      <c r="H30" s="31">
        <f t="shared" si="1"/>
        <v>0</v>
      </c>
      <c r="I30" s="31">
        <f t="shared" si="2"/>
        <v>-0.13272772216042519</v>
      </c>
      <c r="J30" s="32">
        <f t="shared" si="5"/>
        <v>-1.1932222222222224</v>
      </c>
      <c r="K30" s="32">
        <f t="shared" si="3"/>
        <v>-1.1932222222222224</v>
      </c>
      <c r="L30" s="16">
        <v>6</v>
      </c>
      <c r="M30" s="33">
        <f t="shared" si="6"/>
        <v>0.16666666666666666</v>
      </c>
      <c r="N30" s="16">
        <v>0</v>
      </c>
      <c r="O30" s="34">
        <f t="shared" ref="O30:P30" si="38">D30/7</f>
        <v>0.14285714285714285</v>
      </c>
      <c r="P30" s="34">
        <f t="shared" si="38"/>
        <v>0</v>
      </c>
      <c r="Q30" s="29">
        <f t="shared" si="8"/>
        <v>0</v>
      </c>
      <c r="R30" s="29"/>
      <c r="S30" s="21">
        <v>0</v>
      </c>
      <c r="T30" s="28">
        <v>775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2.4074074074074074E-2</v>
      </c>
      <c r="AD30" s="39">
        <f t="shared" si="12"/>
        <v>-3.3222222222222222E-2</v>
      </c>
      <c r="AE30" s="25">
        <v>-4.25</v>
      </c>
      <c r="AF30" s="25">
        <v>-2.5514999999999999</v>
      </c>
      <c r="AG30" s="25">
        <v>-2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175</v>
      </c>
      <c r="U31" s="22">
        <v>600</v>
      </c>
      <c r="V31" s="1" t="s">
        <v>1505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2.4074074074074074E-2</v>
      </c>
      <c r="AD31" s="39">
        <f t="shared" si="12"/>
        <v>0</v>
      </c>
      <c r="AE31" s="43">
        <v>-4.25</v>
      </c>
      <c r="AF31" s="43">
        <v>-2.5515000000000003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2.4074074074074074E-2</v>
      </c>
      <c r="AD32" s="39">
        <f t="shared" si="12"/>
        <v>0</v>
      </c>
      <c r="AE32" s="58">
        <v>-4.25</v>
      </c>
      <c r="AF32" s="58">
        <v>-2.5514999999999999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Info!B1:BJ5000""),3,FALSE),"""")"),"15 Ft Brown Extension Cord 2 Pack - 16/2 Durable Electrical Cable")</f>
        <v>15 Ft Brown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Info!B1:BJ5000""),2,FALSE),"""")"),"B07ZFZXL3V")</f>
        <v>B07ZFZXL3V</v>
      </c>
      <c r="B2" s="3" t="s">
        <v>454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65.75" customHeight="1" x14ac:dyDescent="0.2">
      <c r="A3" s="76" t="s">
        <v>30</v>
      </c>
      <c r="B3" s="77"/>
      <c r="C3" s="47">
        <f>((AE32+AF32)/0.85)*-1</f>
        <v>9.8941204323529419</v>
      </c>
      <c r="D3" s="5">
        <f>SUM(D4:D99765)</f>
        <v>52</v>
      </c>
      <c r="E3" s="5"/>
      <c r="F3" s="6">
        <f t="shared" ref="F3:G3" si="0">SUM(F4:F99765)</f>
        <v>519.48</v>
      </c>
      <c r="G3" s="6">
        <f t="shared" si="0"/>
        <v>-97.9</v>
      </c>
      <c r="H3" s="7">
        <f t="shared" ref="H3:H32" si="1">G3/F3*-1</f>
        <v>0.18845768845768845</v>
      </c>
      <c r="I3" s="8">
        <f t="shared" ref="I3:I32" si="2">J3/F3</f>
        <v>-0.18523290574121132</v>
      </c>
      <c r="J3" s="6">
        <f>SUM(J4:J99765)</f>
        <v>-96.224789874444454</v>
      </c>
      <c r="K3" s="6">
        <f t="shared" ref="K3:K32" si="3">J3/D3</f>
        <v>-1.850476728354701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15</v>
      </c>
      <c r="X3" s="7">
        <f>W3/D3</f>
        <v>0.28846153846153844</v>
      </c>
      <c r="Y3" s="6"/>
      <c r="Z3" s="5"/>
      <c r="AA3" s="5"/>
      <c r="AB3" s="5"/>
      <c r="AC3" s="5"/>
      <c r="AD3" s="6">
        <f>SUM(AD4:AD99765)</f>
        <v>-2.3094661994444441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Info!B2:BZ7000""),37,FALSE)),"""")*-1"),-3.4600023675)</f>
        <v>-3.4600023675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500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-3.1803589743589744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500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-3.1803589743589744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500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-3.1803589743589744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500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-3.1803589743589744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500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-3.18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500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-3.2076410256410202</v>
      </c>
      <c r="AG9" s="39">
        <v>0</v>
      </c>
    </row>
    <row r="10" spans="1:33" ht="15.75" customHeight="1" x14ac:dyDescent="0.2">
      <c r="A10" s="28" t="s">
        <v>45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500</v>
      </c>
      <c r="U10" s="36">
        <v>50</v>
      </c>
      <c r="V10" s="37" t="s">
        <v>455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-3.2076410256410202</v>
      </c>
      <c r="AG10" s="39">
        <v>0</v>
      </c>
    </row>
    <row r="11" spans="1:33" ht="15.75" customHeight="1" x14ac:dyDescent="0.2">
      <c r="A11" s="28" t="s">
        <v>47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650</v>
      </c>
      <c r="U11" s="36">
        <v>200</v>
      </c>
      <c r="V11" s="37" t="s">
        <v>456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-3.2076410256410202</v>
      </c>
      <c r="AG11" s="39">
        <v>0</v>
      </c>
    </row>
    <row r="12" spans="1:33" ht="15.75" customHeight="1" x14ac:dyDescent="0.2">
      <c r="A12" s="28" t="s">
        <v>49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500</v>
      </c>
      <c r="U12" s="36">
        <v>50</v>
      </c>
      <c r="V12" s="37" t="s">
        <v>457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-3.2076410256410202</v>
      </c>
      <c r="AG12" s="39">
        <v>0</v>
      </c>
    </row>
    <row r="13" spans="1:33" ht="15.75" customHeight="1" x14ac:dyDescent="0.2">
      <c r="A13" s="28" t="s">
        <v>51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500</v>
      </c>
      <c r="U13" s="36">
        <v>50</v>
      </c>
      <c r="V13" s="37" t="s">
        <v>458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-3.222</v>
      </c>
      <c r="AG13" s="39">
        <v>0</v>
      </c>
    </row>
    <row r="14" spans="1:33" ht="15.75" customHeight="1" x14ac:dyDescent="0.2">
      <c r="A14" s="28" t="s">
        <v>53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500</v>
      </c>
      <c r="U14" s="36">
        <v>50</v>
      </c>
      <c r="V14" s="37" t="s">
        <v>458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-3.222</v>
      </c>
      <c r="AG14" s="39">
        <v>0</v>
      </c>
    </row>
    <row r="15" spans="1:33" ht="15.75" customHeight="1" x14ac:dyDescent="0.2">
      <c r="A15" s="28" t="s">
        <v>54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500</v>
      </c>
      <c r="U15" s="36">
        <v>50</v>
      </c>
      <c r="V15" s="37" t="s">
        <v>459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-3.3420000000000001</v>
      </c>
      <c r="AG15" s="39">
        <v>0</v>
      </c>
    </row>
    <row r="16" spans="1:33" ht="15.75" customHeight="1" x14ac:dyDescent="0.2">
      <c r="A16" s="28" t="s">
        <v>56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500</v>
      </c>
      <c r="U16" s="36">
        <v>50</v>
      </c>
      <c r="V16" s="37" t="s">
        <v>459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-3.3420000000000001</v>
      </c>
      <c r="AG16" s="39">
        <v>0</v>
      </c>
    </row>
    <row r="17" spans="1:33" ht="15.75" customHeight="1" x14ac:dyDescent="0.2">
      <c r="A17" s="28" t="s">
        <v>58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450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-3.3420000000000001</v>
      </c>
      <c r="AG17" s="39">
        <v>0</v>
      </c>
    </row>
    <row r="18" spans="1:33" ht="15.75" customHeight="1" x14ac:dyDescent="0.2">
      <c r="A18" s="28" t="s">
        <v>59</v>
      </c>
      <c r="B18" s="28" t="s">
        <v>113</v>
      </c>
      <c r="C18" s="15">
        <f t="shared" si="4"/>
        <v>9.99</v>
      </c>
      <c r="D18" s="29">
        <v>1</v>
      </c>
      <c r="E18" s="29">
        <v>0</v>
      </c>
      <c r="F18" s="32">
        <v>9.99</v>
      </c>
      <c r="G18" s="30">
        <v>0</v>
      </c>
      <c r="H18" s="31">
        <f t="shared" si="1"/>
        <v>0</v>
      </c>
      <c r="I18" s="31">
        <f t="shared" si="2"/>
        <v>2.052924809531748E-2</v>
      </c>
      <c r="J18" s="32">
        <f t="shared" si="5"/>
        <v>0.20508718847222163</v>
      </c>
      <c r="K18" s="32">
        <f t="shared" si="3"/>
        <v>0.20508718847222163</v>
      </c>
      <c r="L18" s="29">
        <v>6</v>
      </c>
      <c r="M18" s="33">
        <f t="shared" si="6"/>
        <v>0.16666666666666666</v>
      </c>
      <c r="N18" s="29">
        <v>49</v>
      </c>
      <c r="O18" s="34">
        <f t="shared" ref="O18:P18" si="26">D18/7</f>
        <v>0.14285714285714285</v>
      </c>
      <c r="P18" s="34">
        <f t="shared" si="26"/>
        <v>0</v>
      </c>
      <c r="Q18" s="29">
        <f t="shared" si="8"/>
        <v>343</v>
      </c>
      <c r="R18" s="29"/>
      <c r="S18" s="35">
        <v>0</v>
      </c>
      <c r="T18" s="28">
        <v>450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3.2183196759259257E-2</v>
      </c>
      <c r="AD18" s="39">
        <f t="shared" si="12"/>
        <v>-4.4412811527777769E-2</v>
      </c>
      <c r="AE18" s="39">
        <v>-4.9000000000000004</v>
      </c>
      <c r="AF18" s="39">
        <v>-3.3420000000000001</v>
      </c>
      <c r="AG18" s="39">
        <v>0</v>
      </c>
    </row>
    <row r="19" spans="1:33" ht="15.75" customHeight="1" x14ac:dyDescent="0.2">
      <c r="A19" s="28" t="s">
        <v>60</v>
      </c>
      <c r="B19" s="28" t="s">
        <v>117</v>
      </c>
      <c r="C19" s="15">
        <f t="shared" si="4"/>
        <v>9.99</v>
      </c>
      <c r="D19" s="29">
        <v>4</v>
      </c>
      <c r="E19" s="29">
        <v>0</v>
      </c>
      <c r="F19" s="32">
        <v>39.96</v>
      </c>
      <c r="G19" s="30">
        <v>-9.43</v>
      </c>
      <c r="H19" s="31">
        <f t="shared" si="1"/>
        <v>0.23598598598598597</v>
      </c>
      <c r="I19" s="31">
        <f t="shared" si="2"/>
        <v>-0.23162290405683464</v>
      </c>
      <c r="J19" s="32">
        <f t="shared" si="5"/>
        <v>-9.2556512461111122</v>
      </c>
      <c r="K19" s="32">
        <f t="shared" si="3"/>
        <v>-2.3139128115277781</v>
      </c>
      <c r="L19" s="29">
        <v>15</v>
      </c>
      <c r="M19" s="33">
        <f t="shared" si="6"/>
        <v>0.26666666666666666</v>
      </c>
      <c r="N19" s="29">
        <v>46</v>
      </c>
      <c r="O19" s="34">
        <f t="shared" ref="O19:P19" si="27">D19/7</f>
        <v>0.5714285714285714</v>
      </c>
      <c r="P19" s="34">
        <f t="shared" si="27"/>
        <v>0</v>
      </c>
      <c r="Q19" s="29">
        <f t="shared" si="8"/>
        <v>80</v>
      </c>
      <c r="R19" s="29"/>
      <c r="S19" s="35">
        <v>8.3333333333333301E-2</v>
      </c>
      <c r="T19" s="28">
        <v>450</v>
      </c>
      <c r="U19" s="36" t="s">
        <v>33</v>
      </c>
      <c r="V19" s="37" t="s">
        <v>33</v>
      </c>
      <c r="W19" s="28">
        <v>1</v>
      </c>
      <c r="X19" s="38">
        <f t="shared" si="9"/>
        <v>0.25</v>
      </c>
      <c r="Y19" s="39">
        <f t="shared" si="10"/>
        <v>4.7149999999999999</v>
      </c>
      <c r="Z19" s="28">
        <v>1</v>
      </c>
      <c r="AA19" s="28" t="s">
        <v>34</v>
      </c>
      <c r="AB19" s="40">
        <f t="shared" si="11"/>
        <v>-0.69</v>
      </c>
      <c r="AC19" s="41">
        <v>3.2183196759259257E-2</v>
      </c>
      <c r="AD19" s="39">
        <f t="shared" si="12"/>
        <v>-0.17765124611111108</v>
      </c>
      <c r="AE19" s="39">
        <v>-4.9000000000000004</v>
      </c>
      <c r="AF19" s="39">
        <v>-3.5035000000000003</v>
      </c>
      <c r="AG19" s="39">
        <v>0</v>
      </c>
    </row>
    <row r="20" spans="1:33" ht="15.75" customHeight="1" x14ac:dyDescent="0.2">
      <c r="A20" s="28" t="s">
        <v>62</v>
      </c>
      <c r="B20" s="28" t="s">
        <v>46</v>
      </c>
      <c r="C20" s="15">
        <f t="shared" si="4"/>
        <v>9.99</v>
      </c>
      <c r="D20" s="29">
        <v>3</v>
      </c>
      <c r="E20" s="29">
        <v>0</v>
      </c>
      <c r="F20" s="32">
        <v>29.97</v>
      </c>
      <c r="G20" s="30">
        <v>-1.25</v>
      </c>
      <c r="H20" s="31">
        <f t="shared" si="1"/>
        <v>4.1708375041708379E-2</v>
      </c>
      <c r="I20" s="31">
        <f t="shared" si="2"/>
        <v>-3.7345293112557083E-2</v>
      </c>
      <c r="J20" s="32">
        <f t="shared" si="5"/>
        <v>-1.1192384345833357</v>
      </c>
      <c r="K20" s="32">
        <f t="shared" si="3"/>
        <v>-0.37307947819444526</v>
      </c>
      <c r="L20" s="29">
        <v>15</v>
      </c>
      <c r="M20" s="33">
        <f t="shared" si="6"/>
        <v>0.2</v>
      </c>
      <c r="N20" s="29">
        <v>43</v>
      </c>
      <c r="O20" s="34">
        <f t="shared" ref="O20:P20" si="28">D20/7</f>
        <v>0.42857142857142855</v>
      </c>
      <c r="P20" s="34">
        <f t="shared" si="28"/>
        <v>0</v>
      </c>
      <c r="Q20" s="29">
        <f t="shared" si="8"/>
        <v>100</v>
      </c>
      <c r="R20" s="29"/>
      <c r="S20" s="35">
        <v>0.53333333333333299</v>
      </c>
      <c r="T20" s="28">
        <v>450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1.25</v>
      </c>
      <c r="Z20" s="28">
        <v>1</v>
      </c>
      <c r="AA20" s="28" t="s">
        <v>34</v>
      </c>
      <c r="AB20" s="40">
        <f t="shared" si="11"/>
        <v>-0.69</v>
      </c>
      <c r="AC20" s="41">
        <v>3.2183196759259257E-2</v>
      </c>
      <c r="AD20" s="39">
        <f t="shared" si="12"/>
        <v>-0.13323843458333332</v>
      </c>
      <c r="AE20" s="39">
        <v>-4.9000000000000004</v>
      </c>
      <c r="AF20" s="39">
        <v>-3.5035000000000003</v>
      </c>
      <c r="AG20" s="39">
        <v>0</v>
      </c>
    </row>
    <row r="21" spans="1:33" ht="15.75" customHeight="1" x14ac:dyDescent="0.2">
      <c r="A21" s="28" t="s">
        <v>63</v>
      </c>
      <c r="B21" s="28" t="s">
        <v>46</v>
      </c>
      <c r="C21" s="15">
        <f t="shared" si="4"/>
        <v>9.99</v>
      </c>
      <c r="D21" s="29">
        <v>3</v>
      </c>
      <c r="E21" s="29">
        <v>0</v>
      </c>
      <c r="F21" s="32">
        <v>29.97</v>
      </c>
      <c r="G21" s="30">
        <v>0</v>
      </c>
      <c r="H21" s="31">
        <f t="shared" si="1"/>
        <v>0</v>
      </c>
      <c r="I21" s="31">
        <f t="shared" si="2"/>
        <v>4.3630819291512937E-3</v>
      </c>
      <c r="J21" s="32">
        <f t="shared" si="5"/>
        <v>0.13076156541666425</v>
      </c>
      <c r="K21" s="32">
        <f t="shared" si="3"/>
        <v>4.3587188472221421E-2</v>
      </c>
      <c r="L21" s="29">
        <v>10</v>
      </c>
      <c r="M21" s="33">
        <f t="shared" si="6"/>
        <v>0.3</v>
      </c>
      <c r="N21" s="29">
        <v>40</v>
      </c>
      <c r="O21" s="34">
        <f t="shared" ref="O21:P21" si="29">D21/7</f>
        <v>0.42857142857142855</v>
      </c>
      <c r="P21" s="34">
        <f t="shared" si="29"/>
        <v>0</v>
      </c>
      <c r="Q21" s="29">
        <f t="shared" si="8"/>
        <v>93</v>
      </c>
      <c r="R21" s="29"/>
      <c r="S21" s="35">
        <v>0.97560975609756095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3.2183196759259257E-2</v>
      </c>
      <c r="AD21" s="39">
        <f t="shared" si="12"/>
        <v>-0.13323843458333332</v>
      </c>
      <c r="AE21" s="39">
        <v>-4.9000000000000004</v>
      </c>
      <c r="AF21" s="39">
        <v>-3.5035000000000003</v>
      </c>
      <c r="AG21" s="39">
        <v>0</v>
      </c>
    </row>
    <row r="22" spans="1:33" ht="15.75" customHeight="1" x14ac:dyDescent="0.2">
      <c r="A22" s="28" t="s">
        <v>64</v>
      </c>
      <c r="B22" s="28" t="s">
        <v>46</v>
      </c>
      <c r="C22" s="15">
        <f t="shared" si="4"/>
        <v>9.99</v>
      </c>
      <c r="D22" s="29">
        <v>3</v>
      </c>
      <c r="E22" s="29">
        <v>0</v>
      </c>
      <c r="F22" s="30">
        <v>29.97</v>
      </c>
      <c r="G22" s="30">
        <v>0</v>
      </c>
      <c r="H22" s="31">
        <f t="shared" si="1"/>
        <v>0</v>
      </c>
      <c r="I22" s="31">
        <f t="shared" si="2"/>
        <v>4.3630819291512937E-3</v>
      </c>
      <c r="J22" s="32">
        <f t="shared" si="5"/>
        <v>0.13076156541666425</v>
      </c>
      <c r="K22" s="32">
        <f t="shared" si="3"/>
        <v>4.3587188472221421E-2</v>
      </c>
      <c r="L22" s="29">
        <v>5</v>
      </c>
      <c r="M22" s="33">
        <f t="shared" si="6"/>
        <v>0.6</v>
      </c>
      <c r="N22" s="29">
        <v>38</v>
      </c>
      <c r="O22" s="34">
        <f t="shared" ref="O22:P22" si="30">D22/7</f>
        <v>0.42857142857142855</v>
      </c>
      <c r="P22" s="34">
        <f t="shared" si="30"/>
        <v>0</v>
      </c>
      <c r="Q22" s="29">
        <f t="shared" si="8"/>
        <v>88</v>
      </c>
      <c r="R22" s="29"/>
      <c r="S22" s="35">
        <v>0.59090909090909005</v>
      </c>
      <c r="T22" s="28">
        <v>450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3.2183196759259257E-2</v>
      </c>
      <c r="AD22" s="39">
        <f t="shared" si="12"/>
        <v>-0.13323843458333332</v>
      </c>
      <c r="AE22" s="39">
        <v>-4.9000000000000004</v>
      </c>
      <c r="AF22" s="39">
        <v>-3.5035000000000003</v>
      </c>
      <c r="AG22" s="39">
        <v>0</v>
      </c>
    </row>
    <row r="23" spans="1:33" ht="15.75" customHeight="1" x14ac:dyDescent="0.2">
      <c r="A23" s="28" t="s">
        <v>65</v>
      </c>
      <c r="B23" s="28" t="s">
        <v>448</v>
      </c>
      <c r="C23" s="15">
        <f t="shared" si="4"/>
        <v>9.99</v>
      </c>
      <c r="D23" s="29">
        <v>3</v>
      </c>
      <c r="E23" s="29">
        <v>0</v>
      </c>
      <c r="F23" s="32">
        <v>29.97</v>
      </c>
      <c r="G23" s="30">
        <v>0</v>
      </c>
      <c r="H23" s="31">
        <f t="shared" si="1"/>
        <v>0</v>
      </c>
      <c r="I23" s="31">
        <f t="shared" si="2"/>
        <v>4.3630819291512937E-3</v>
      </c>
      <c r="J23" s="32">
        <f t="shared" si="5"/>
        <v>0.13076156541666425</v>
      </c>
      <c r="K23" s="32">
        <f t="shared" si="3"/>
        <v>4.3587188472221421E-2</v>
      </c>
      <c r="L23" s="29">
        <v>3</v>
      </c>
      <c r="M23" s="33">
        <f t="shared" si="6"/>
        <v>1</v>
      </c>
      <c r="N23" s="29">
        <v>34</v>
      </c>
      <c r="O23" s="34">
        <f t="shared" ref="O23:P23" si="31">D23/7</f>
        <v>0.42857142857142855</v>
      </c>
      <c r="P23" s="34">
        <f t="shared" si="31"/>
        <v>0</v>
      </c>
      <c r="Q23" s="29">
        <f t="shared" si="8"/>
        <v>79</v>
      </c>
      <c r="R23" s="29"/>
      <c r="S23" s="35">
        <v>0.81927710843373402</v>
      </c>
      <c r="T23" s="28">
        <v>450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3.2183196759259257E-2</v>
      </c>
      <c r="AD23" s="39">
        <f t="shared" si="12"/>
        <v>-0.13323843458333332</v>
      </c>
      <c r="AE23" s="39">
        <v>-4.9000000000000004</v>
      </c>
      <c r="AF23" s="39">
        <v>-3.5035000000000003</v>
      </c>
      <c r="AG23" s="39">
        <v>0</v>
      </c>
    </row>
    <row r="24" spans="1:33" ht="15.75" customHeight="1" x14ac:dyDescent="0.2">
      <c r="A24" s="28" t="s">
        <v>66</v>
      </c>
      <c r="B24" s="28" t="s">
        <v>311</v>
      </c>
      <c r="C24" s="15">
        <f t="shared" si="4"/>
        <v>9.99</v>
      </c>
      <c r="D24" s="29">
        <v>2</v>
      </c>
      <c r="E24" s="29">
        <v>0</v>
      </c>
      <c r="F24" s="32">
        <v>19.98</v>
      </c>
      <c r="G24" s="32">
        <v>-4.29</v>
      </c>
      <c r="H24" s="31">
        <f t="shared" si="1"/>
        <v>0.21471471471471471</v>
      </c>
      <c r="I24" s="31">
        <f t="shared" si="2"/>
        <v>-0.21035163278556332</v>
      </c>
      <c r="J24" s="32">
        <f t="shared" si="5"/>
        <v>-4.2028256230555554</v>
      </c>
      <c r="K24" s="32">
        <f t="shared" si="3"/>
        <v>-2.1014128115277777</v>
      </c>
      <c r="L24" s="29">
        <v>6</v>
      </c>
      <c r="M24" s="33">
        <f t="shared" si="6"/>
        <v>0.33333333333333331</v>
      </c>
      <c r="N24" s="29">
        <v>33</v>
      </c>
      <c r="O24" s="34">
        <f t="shared" ref="O24:P24" si="32">D24/7</f>
        <v>0.2857142857142857</v>
      </c>
      <c r="P24" s="34">
        <f t="shared" si="32"/>
        <v>0</v>
      </c>
      <c r="Q24" s="29">
        <f t="shared" si="8"/>
        <v>115</v>
      </c>
      <c r="R24" s="29"/>
      <c r="S24" s="35">
        <v>0.85</v>
      </c>
      <c r="T24" s="28">
        <v>450</v>
      </c>
      <c r="U24" s="36" t="s">
        <v>33</v>
      </c>
      <c r="V24" s="37" t="s">
        <v>33</v>
      </c>
      <c r="W24" s="28">
        <v>1</v>
      </c>
      <c r="X24" s="38">
        <f t="shared" si="9"/>
        <v>0.5</v>
      </c>
      <c r="Y24" s="39">
        <f t="shared" si="10"/>
        <v>2.145</v>
      </c>
      <c r="Z24" s="28">
        <v>1</v>
      </c>
      <c r="AA24" s="28" t="s">
        <v>34</v>
      </c>
      <c r="AB24" s="40">
        <f t="shared" si="11"/>
        <v>-0.69</v>
      </c>
      <c r="AC24" s="41">
        <v>3.2183196759259257E-2</v>
      </c>
      <c r="AD24" s="39">
        <f t="shared" si="12"/>
        <v>-8.8825623055555539E-2</v>
      </c>
      <c r="AE24" s="39">
        <v>-4.9000000000000004</v>
      </c>
      <c r="AF24" s="39">
        <v>-3.5035000000000003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9.99</v>
      </c>
      <c r="D25" s="29">
        <v>10</v>
      </c>
      <c r="E25" s="29">
        <v>0</v>
      </c>
      <c r="F25" s="32">
        <v>99.9</v>
      </c>
      <c r="G25" s="32">
        <v>-31.68</v>
      </c>
      <c r="H25" s="31">
        <f t="shared" si="1"/>
        <v>0.3171171171171171</v>
      </c>
      <c r="I25" s="31">
        <f t="shared" si="2"/>
        <v>-0.31240368483761533</v>
      </c>
      <c r="J25" s="32">
        <f t="shared" si="5"/>
        <v>-31.209128115277771</v>
      </c>
      <c r="K25" s="32">
        <f t="shared" si="3"/>
        <v>-3.1209128115277771</v>
      </c>
      <c r="L25" s="29">
        <v>26</v>
      </c>
      <c r="M25" s="33">
        <f t="shared" si="6"/>
        <v>0.38461538461538464</v>
      </c>
      <c r="N25" s="29">
        <v>22</v>
      </c>
      <c r="O25" s="34">
        <f t="shared" ref="O25:P25" si="33">D25/7</f>
        <v>1.4285714285714286</v>
      </c>
      <c r="P25" s="34">
        <f t="shared" si="33"/>
        <v>0</v>
      </c>
      <c r="Q25" s="29">
        <f t="shared" si="8"/>
        <v>15</v>
      </c>
      <c r="R25" s="29"/>
      <c r="S25" s="35">
        <v>1.4925373134328359</v>
      </c>
      <c r="T25" s="28">
        <v>450</v>
      </c>
      <c r="U25" s="36" t="s">
        <v>33</v>
      </c>
      <c r="V25" s="37" t="s">
        <v>33</v>
      </c>
      <c r="W25" s="14">
        <v>4</v>
      </c>
      <c r="X25" s="38">
        <f t="shared" si="9"/>
        <v>0.4</v>
      </c>
      <c r="Y25" s="39">
        <f t="shared" si="10"/>
        <v>3.96</v>
      </c>
      <c r="Z25" s="14">
        <v>4</v>
      </c>
      <c r="AA25" s="28" t="s">
        <v>34</v>
      </c>
      <c r="AB25" s="40">
        <f t="shared" si="11"/>
        <v>-0.69</v>
      </c>
      <c r="AC25" s="41">
        <v>3.2183196759259257E-2</v>
      </c>
      <c r="AD25" s="39">
        <f t="shared" si="12"/>
        <v>-0.44412811527777768</v>
      </c>
      <c r="AE25" s="39">
        <v>-4.9000000000000004</v>
      </c>
      <c r="AF25" s="39">
        <v>-3.5</v>
      </c>
      <c r="AG25" s="39">
        <v>0</v>
      </c>
    </row>
    <row r="26" spans="1:33" ht="15.75" customHeight="1" x14ac:dyDescent="0.2">
      <c r="A26" s="14" t="s">
        <v>68</v>
      </c>
      <c r="B26" s="14" t="s">
        <v>460</v>
      </c>
      <c r="C26" s="15">
        <f t="shared" si="4"/>
        <v>9.99</v>
      </c>
      <c r="D26" s="16">
        <v>2</v>
      </c>
      <c r="E26" s="16">
        <v>0</v>
      </c>
      <c r="F26" s="17">
        <v>19.98</v>
      </c>
      <c r="G26" s="17">
        <v>-24.87</v>
      </c>
      <c r="H26" s="31">
        <f t="shared" si="1"/>
        <v>1.2447447447447448</v>
      </c>
      <c r="I26" s="31">
        <f t="shared" si="2"/>
        <v>-1.2459472283811588</v>
      </c>
      <c r="J26" s="32">
        <f t="shared" si="5"/>
        <v>-24.894025623055555</v>
      </c>
      <c r="K26" s="32">
        <f t="shared" si="3"/>
        <v>-12.447012811527777</v>
      </c>
      <c r="L26" s="16">
        <v>18</v>
      </c>
      <c r="M26" s="33">
        <f t="shared" si="6"/>
        <v>0.1111111111111111</v>
      </c>
      <c r="N26" s="16">
        <v>20</v>
      </c>
      <c r="O26" s="34">
        <f t="shared" ref="O26:P26" si="34">D26/7</f>
        <v>0.2857142857142857</v>
      </c>
      <c r="P26" s="34">
        <f t="shared" si="34"/>
        <v>0</v>
      </c>
      <c r="Q26" s="29">
        <f t="shared" si="8"/>
        <v>70</v>
      </c>
      <c r="R26" s="29"/>
      <c r="S26" s="21">
        <v>2</v>
      </c>
      <c r="T26" s="28">
        <v>450</v>
      </c>
      <c r="U26" s="36" t="s">
        <v>33</v>
      </c>
      <c r="V26" s="37" t="s">
        <v>33</v>
      </c>
      <c r="W26" s="14">
        <v>1</v>
      </c>
      <c r="X26" s="38">
        <f t="shared" si="9"/>
        <v>0.5</v>
      </c>
      <c r="Y26" s="39">
        <f t="shared" si="10"/>
        <v>12.435</v>
      </c>
      <c r="Z26" s="14">
        <v>1</v>
      </c>
      <c r="AA26" s="28" t="s">
        <v>34</v>
      </c>
      <c r="AB26" s="40">
        <f t="shared" si="11"/>
        <v>-0.69</v>
      </c>
      <c r="AC26" s="41">
        <v>3.2183196759259257E-2</v>
      </c>
      <c r="AD26" s="39">
        <f t="shared" si="12"/>
        <v>-8.8825623055555539E-2</v>
      </c>
      <c r="AE26" s="25">
        <v>-4.95</v>
      </c>
      <c r="AF26" s="25">
        <v>-3.5091000000000001</v>
      </c>
      <c r="AG26" s="25">
        <v>0</v>
      </c>
    </row>
    <row r="27" spans="1:33" ht="15.75" customHeight="1" x14ac:dyDescent="0.2">
      <c r="A27" s="14" t="s">
        <v>69</v>
      </c>
      <c r="B27" s="14" t="s">
        <v>46</v>
      </c>
      <c r="C27" s="15">
        <f t="shared" si="4"/>
        <v>9.99</v>
      </c>
      <c r="D27" s="16">
        <v>6</v>
      </c>
      <c r="E27" s="16">
        <v>0</v>
      </c>
      <c r="F27" s="17">
        <v>59.94</v>
      </c>
      <c r="G27" s="17">
        <v>-11.2</v>
      </c>
      <c r="H27" s="31">
        <f t="shared" si="1"/>
        <v>0.18685352018685353</v>
      </c>
      <c r="I27" s="31">
        <f t="shared" si="2"/>
        <v>-0.18805600382326784</v>
      </c>
      <c r="J27" s="32">
        <f t="shared" si="5"/>
        <v>-11.272076869166675</v>
      </c>
      <c r="K27" s="32">
        <f t="shared" si="3"/>
        <v>-1.8786794781944458</v>
      </c>
      <c r="L27" s="16">
        <v>7</v>
      </c>
      <c r="M27" s="33">
        <f t="shared" si="6"/>
        <v>0.8571428571428571</v>
      </c>
      <c r="N27" s="16">
        <v>16</v>
      </c>
      <c r="O27" s="34">
        <f t="shared" ref="O27:P27" si="35">D27/7</f>
        <v>0.8571428571428571</v>
      </c>
      <c r="P27" s="34">
        <f t="shared" si="35"/>
        <v>0</v>
      </c>
      <c r="Q27" s="29">
        <f t="shared" si="8"/>
        <v>18</v>
      </c>
      <c r="R27" s="29"/>
      <c r="S27" s="21">
        <v>1.3465346534653471</v>
      </c>
      <c r="T27" s="28">
        <v>450</v>
      </c>
      <c r="U27" s="36" t="s">
        <v>33</v>
      </c>
      <c r="V27" s="37" t="s">
        <v>33</v>
      </c>
      <c r="W27" s="14">
        <v>3</v>
      </c>
      <c r="X27" s="38">
        <f t="shared" si="9"/>
        <v>0.5</v>
      </c>
      <c r="Y27" s="39">
        <f t="shared" si="10"/>
        <v>1.8666666666666665</v>
      </c>
      <c r="Z27" s="14">
        <v>3</v>
      </c>
      <c r="AA27" s="28" t="s">
        <v>34</v>
      </c>
      <c r="AB27" s="40">
        <f t="shared" si="11"/>
        <v>-0.69</v>
      </c>
      <c r="AC27" s="41">
        <v>3.2183196759259257E-2</v>
      </c>
      <c r="AD27" s="39">
        <f t="shared" si="12"/>
        <v>-0.26647686916666663</v>
      </c>
      <c r="AE27" s="25">
        <v>-4.95</v>
      </c>
      <c r="AF27" s="25">
        <v>-3.5091000000000001</v>
      </c>
      <c r="AG27" s="25">
        <v>0</v>
      </c>
    </row>
    <row r="28" spans="1:33" ht="15.75" customHeight="1" x14ac:dyDescent="0.2">
      <c r="A28" s="14" t="s">
        <v>70</v>
      </c>
      <c r="B28" s="14" t="s">
        <v>46</v>
      </c>
      <c r="C28" s="15">
        <f t="shared" si="4"/>
        <v>9.99</v>
      </c>
      <c r="D28" s="16">
        <v>5</v>
      </c>
      <c r="E28" s="16">
        <v>0</v>
      </c>
      <c r="F28" s="17">
        <v>49.95</v>
      </c>
      <c r="G28" s="17">
        <v>-6.5400000000000009</v>
      </c>
      <c r="H28" s="31">
        <f t="shared" si="1"/>
        <v>0.13093093093093094</v>
      </c>
      <c r="I28" s="31">
        <f t="shared" si="2"/>
        <v>-0.13213341456734504</v>
      </c>
      <c r="J28" s="32">
        <f t="shared" si="5"/>
        <v>-6.6000640576388854</v>
      </c>
      <c r="K28" s="32">
        <f t="shared" si="3"/>
        <v>-1.3200128115277772</v>
      </c>
      <c r="L28" s="16">
        <v>14</v>
      </c>
      <c r="M28" s="33">
        <f t="shared" si="6"/>
        <v>0.35714285714285715</v>
      </c>
      <c r="N28" s="16">
        <v>12</v>
      </c>
      <c r="O28" s="34">
        <f t="shared" ref="O28:P28" si="36">D28/7</f>
        <v>0.7142857142857143</v>
      </c>
      <c r="P28" s="34">
        <f t="shared" si="36"/>
        <v>0</v>
      </c>
      <c r="Q28" s="29">
        <f t="shared" si="8"/>
        <v>16</v>
      </c>
      <c r="R28" s="29"/>
      <c r="S28" s="21">
        <v>1.67741935483871</v>
      </c>
      <c r="T28" s="28">
        <v>450</v>
      </c>
      <c r="U28" s="36" t="s">
        <v>33</v>
      </c>
      <c r="V28" s="37" t="s">
        <v>33</v>
      </c>
      <c r="W28" s="14">
        <v>2</v>
      </c>
      <c r="X28" s="38">
        <f t="shared" si="9"/>
        <v>0.4</v>
      </c>
      <c r="Y28" s="39">
        <f t="shared" si="10"/>
        <v>1.3080000000000003</v>
      </c>
      <c r="Z28" s="14">
        <v>3</v>
      </c>
      <c r="AA28" s="28" t="s">
        <v>34</v>
      </c>
      <c r="AB28" s="40">
        <f t="shared" si="11"/>
        <v>-0.69</v>
      </c>
      <c r="AC28" s="41">
        <v>3.2183196759259257E-2</v>
      </c>
      <c r="AD28" s="39">
        <f t="shared" si="12"/>
        <v>-0.22206405763888884</v>
      </c>
      <c r="AE28" s="25">
        <v>-4.95</v>
      </c>
      <c r="AF28" s="25">
        <v>-3.5091000000000001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>
        <f t="shared" si="4"/>
        <v>9.99</v>
      </c>
      <c r="D29" s="16">
        <v>10</v>
      </c>
      <c r="E29" s="16">
        <v>0</v>
      </c>
      <c r="F29" s="17">
        <v>99.9</v>
      </c>
      <c r="G29" s="17">
        <v>-8.64</v>
      </c>
      <c r="H29" s="31">
        <f t="shared" si="1"/>
        <v>8.6486486486486491E-2</v>
      </c>
      <c r="I29" s="31">
        <f t="shared" si="2"/>
        <v>-8.2774292194972718E-2</v>
      </c>
      <c r="J29" s="32">
        <f t="shared" si="5"/>
        <v>-8.2691517902777747</v>
      </c>
      <c r="K29" s="32">
        <f t="shared" si="3"/>
        <v>-0.82691517902777745</v>
      </c>
      <c r="L29" s="16">
        <v>17</v>
      </c>
      <c r="M29" s="33">
        <f t="shared" si="6"/>
        <v>0.58823529411764708</v>
      </c>
      <c r="N29" s="16">
        <v>2</v>
      </c>
      <c r="O29" s="34">
        <f t="shared" ref="O29:P29" si="37">D29/7</f>
        <v>1.4285714285714286</v>
      </c>
      <c r="P29" s="34">
        <f t="shared" si="37"/>
        <v>0</v>
      </c>
      <c r="Q29" s="29">
        <f t="shared" si="8"/>
        <v>1</v>
      </c>
      <c r="R29" s="29"/>
      <c r="S29" s="21">
        <v>2.493506493506493</v>
      </c>
      <c r="T29" s="28">
        <v>450</v>
      </c>
      <c r="U29" s="36" t="s">
        <v>33</v>
      </c>
      <c r="V29" s="37" t="s">
        <v>33</v>
      </c>
      <c r="W29" s="14">
        <v>3</v>
      </c>
      <c r="X29" s="38">
        <f t="shared" si="9"/>
        <v>0.3</v>
      </c>
      <c r="Y29" s="39">
        <f t="shared" si="10"/>
        <v>1.4400000000000002</v>
      </c>
      <c r="Z29" s="14">
        <v>3</v>
      </c>
      <c r="AA29" s="28" t="s">
        <v>34</v>
      </c>
      <c r="AB29" s="40">
        <f t="shared" si="11"/>
        <v>-0.69</v>
      </c>
      <c r="AC29" s="41">
        <v>3.2183196759259257E-2</v>
      </c>
      <c r="AD29" s="39">
        <f t="shared" si="12"/>
        <v>-0.44412811527777768</v>
      </c>
      <c r="AE29" s="25">
        <v>-4.95</v>
      </c>
      <c r="AF29" s="25">
        <v>-3.4600023675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450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3.2183196759259257E-2</v>
      </c>
      <c r="AD30" s="39">
        <f t="shared" si="12"/>
        <v>0</v>
      </c>
      <c r="AE30" s="25">
        <v>-4.95</v>
      </c>
      <c r="AF30" s="25">
        <v>-3.4600023675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50</v>
      </c>
      <c r="U31" s="22">
        <v>400</v>
      </c>
      <c r="V31" s="1" t="s">
        <v>1504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3.2183196759259257E-2</v>
      </c>
      <c r="AD31" s="39">
        <f t="shared" si="12"/>
        <v>0</v>
      </c>
      <c r="AE31" s="43">
        <v>-4.95</v>
      </c>
      <c r="AF31" s="43">
        <v>-3.4600023675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3.2183196759259257E-2</v>
      </c>
      <c r="AD32" s="39">
        <f t="shared" si="12"/>
        <v>0</v>
      </c>
      <c r="AE32" s="58">
        <v>-4.95</v>
      </c>
      <c r="AF32" s="58">
        <v>-3.4600023675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47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Info!B1:BJ5000""),3,FALSE),"""")"),"20 Ft Brown Extension Cord 2 Pack - 16/2 Durable Electrical Cable")</f>
        <v>20 Ft Brown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Info!B1:BJ5000""),2,FALSE),"""")"),"B07ZG1FH1R")</f>
        <v>B07ZG1FH1R</v>
      </c>
      <c r="B2" s="3" t="s">
        <v>461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66.5" customHeight="1" x14ac:dyDescent="0.2">
      <c r="A3" s="76" t="s">
        <v>30</v>
      </c>
      <c r="B3" s="77"/>
      <c r="C3" s="47">
        <f>((AE32+AF32)/0.85)*-1</f>
        <v>10.75235294117647</v>
      </c>
      <c r="D3" s="5">
        <f>SUM(D4:D99765)</f>
        <v>130</v>
      </c>
      <c r="E3" s="5"/>
      <c r="F3" s="6">
        <f t="shared" ref="F3:G3" si="0">SUM(F4:F99765)</f>
        <v>1589.56</v>
      </c>
      <c r="G3" s="6">
        <f t="shared" si="0"/>
        <v>-175.64000000000001</v>
      </c>
      <c r="H3" s="7">
        <f t="shared" ref="H3:H32" si="1">G3/F3*-1</f>
        <v>0.11049598631067718</v>
      </c>
      <c r="I3" s="8">
        <f t="shared" ref="I3:I32" si="2">J3/F3</f>
        <v>21.207190712828293</v>
      </c>
      <c r="J3" s="6">
        <f>SUM(J4:J99765)</f>
        <v>33710.102069483342</v>
      </c>
      <c r="K3" s="6">
        <f t="shared" ref="K3:K32" si="3">J3/D3</f>
        <v>259.30847745756415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0.5 - June
0.5 - July
0.5 - Aug
0.5 - Sept
0.5 - Oct
0.5 - Nov
0.5 - Dec
 - Jan
 - Feb")</f>
        <v xml:space="preserve"> - March
 - April
 - May
0.5 - June
0.5 - July
0.5 - Aug
0.5 - Sept
0.5 - Oct
0.5 - Nov
0.5 -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26</v>
      </c>
      <c r="X3" s="7">
        <f>W3/D3</f>
        <v>0.2</v>
      </c>
      <c r="Y3" s="6"/>
      <c r="Z3" s="5"/>
      <c r="AA3" s="5"/>
      <c r="AB3" s="5"/>
      <c r="AC3" s="5"/>
      <c r="AD3" s="6">
        <f>SUM(AD4:AD99765)</f>
        <v>-8.3464305166666648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Info!B2:BZ7000""),37,FALSE)),"""")*-1"),-4.1895)</f>
        <v>-4.1894999999999998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200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-3.91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200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-3.91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200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-3.91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200</v>
      </c>
      <c r="U7" s="36">
        <v>60</v>
      </c>
      <c r="V7" s="37" t="s">
        <v>462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4.6524138888888879E-2</v>
      </c>
      <c r="AD7" s="39">
        <f t="shared" si="12"/>
        <v>0</v>
      </c>
      <c r="AE7" s="39">
        <v>-4.9000000000000004</v>
      </c>
      <c r="AF7" s="39">
        <v>-3.91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1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200</v>
      </c>
      <c r="U8" s="36">
        <v>60</v>
      </c>
      <c r="V8" s="37" t="s">
        <v>463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-3.91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1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>
        <v>4</v>
      </c>
      <c r="T9" s="28">
        <v>200</v>
      </c>
      <c r="U9" s="36">
        <v>60</v>
      </c>
      <c r="V9" s="37" t="s">
        <v>464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4.6524138888888879E-2</v>
      </c>
      <c r="AD9" s="39">
        <f t="shared" si="12"/>
        <v>0</v>
      </c>
      <c r="AE9" s="39">
        <v>-4.9000000000000004</v>
      </c>
      <c r="AF9" s="39">
        <v>-3.91</v>
      </c>
      <c r="AG9" s="39">
        <v>0</v>
      </c>
    </row>
    <row r="10" spans="1:33" ht="15.75" customHeight="1" x14ac:dyDescent="0.2">
      <c r="A10" s="28" t="s">
        <v>45</v>
      </c>
      <c r="B10" s="28" t="s">
        <v>465</v>
      </c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1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>
        <v>4</v>
      </c>
      <c r="T10" s="28">
        <v>200</v>
      </c>
      <c r="U10" s="36">
        <v>60</v>
      </c>
      <c r="V10" s="37" t="s">
        <v>466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4.6524138888888879E-2</v>
      </c>
      <c r="AD10" s="39">
        <f t="shared" si="12"/>
        <v>0</v>
      </c>
      <c r="AE10" s="39">
        <v>-4.9000000000000004</v>
      </c>
      <c r="AF10" s="39">
        <v>-3.91</v>
      </c>
      <c r="AG10" s="39">
        <v>0</v>
      </c>
    </row>
    <row r="11" spans="1:33" ht="15.75" customHeight="1" x14ac:dyDescent="0.2">
      <c r="A11" s="28" t="s">
        <v>47</v>
      </c>
      <c r="B11" s="28" t="s">
        <v>467</v>
      </c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1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>
        <v>4</v>
      </c>
      <c r="T11" s="28">
        <v>279</v>
      </c>
      <c r="U11" s="36">
        <v>60</v>
      </c>
      <c r="V11" s="37" t="s">
        <v>468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4.6524138888888879E-2</v>
      </c>
      <c r="AD11" s="39">
        <f t="shared" si="12"/>
        <v>0</v>
      </c>
      <c r="AE11" s="39">
        <v>-4.9000000000000004</v>
      </c>
      <c r="AF11" s="39">
        <v>-3.91</v>
      </c>
      <c r="AG11" s="39">
        <v>0</v>
      </c>
    </row>
    <row r="12" spans="1:33" ht="15.75" customHeight="1" x14ac:dyDescent="0.2">
      <c r="A12" s="28" t="s">
        <v>49</v>
      </c>
      <c r="B12" s="28" t="s">
        <v>469</v>
      </c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1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>
        <v>4</v>
      </c>
      <c r="T12" s="28">
        <v>140</v>
      </c>
      <c r="U12" s="36">
        <v>60</v>
      </c>
      <c r="V12" s="37" t="s">
        <v>470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4.6524138888888879E-2</v>
      </c>
      <c r="AD12" s="39">
        <f t="shared" si="12"/>
        <v>0</v>
      </c>
      <c r="AE12" s="39">
        <v>-4.9000000000000004</v>
      </c>
      <c r="AF12" s="39">
        <v>-3.91</v>
      </c>
      <c r="AG12" s="39">
        <v>0</v>
      </c>
    </row>
    <row r="13" spans="1:33" ht="15.75" customHeight="1" x14ac:dyDescent="0.2">
      <c r="A13" s="28" t="s">
        <v>51</v>
      </c>
      <c r="B13" s="28" t="s">
        <v>113</v>
      </c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61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>
        <v>0.125</v>
      </c>
      <c r="T13" s="28">
        <v>140</v>
      </c>
      <c r="U13" s="36">
        <v>60</v>
      </c>
      <c r="V13" s="37" t="s">
        <v>471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4.6524138888888879E-2</v>
      </c>
      <c r="AD13" s="39">
        <f t="shared" si="12"/>
        <v>0</v>
      </c>
      <c r="AE13" s="39">
        <v>-4.9000000000000004</v>
      </c>
      <c r="AF13" s="39">
        <v>-3.91</v>
      </c>
      <c r="AG13" s="39">
        <v>0</v>
      </c>
    </row>
    <row r="14" spans="1:33" ht="15.75" customHeight="1" x14ac:dyDescent="0.2">
      <c r="A14" s="28" t="s">
        <v>53</v>
      </c>
      <c r="B14" s="28" t="s">
        <v>472</v>
      </c>
      <c r="C14" s="15">
        <f t="shared" si="4"/>
        <v>11.99</v>
      </c>
      <c r="D14" s="29">
        <v>3</v>
      </c>
      <c r="E14" s="29">
        <v>0</v>
      </c>
      <c r="F14" s="32">
        <v>35.97</v>
      </c>
      <c r="G14" s="30">
        <v>-32.409999999999997</v>
      </c>
      <c r="H14" s="31">
        <f t="shared" si="1"/>
        <v>0.90102863497358898</v>
      </c>
      <c r="I14" s="31">
        <f t="shared" si="2"/>
        <v>-0.79116235571309435</v>
      </c>
      <c r="J14" s="32">
        <f t="shared" si="5"/>
        <v>-28.458109935000003</v>
      </c>
      <c r="K14" s="32">
        <f t="shared" si="3"/>
        <v>-9.4860366450000004</v>
      </c>
      <c r="L14" s="29">
        <v>19</v>
      </c>
      <c r="M14" s="33">
        <f t="shared" si="6"/>
        <v>0.15789473684210525</v>
      </c>
      <c r="N14" s="29">
        <v>59</v>
      </c>
      <c r="O14" s="34">
        <f t="shared" ref="O14:P14" si="22">D14/7</f>
        <v>0.42857142857142855</v>
      </c>
      <c r="P14" s="34">
        <f t="shared" si="22"/>
        <v>0</v>
      </c>
      <c r="Q14" s="29">
        <f t="shared" si="8"/>
        <v>137</v>
      </c>
      <c r="R14" s="29"/>
      <c r="S14" s="35">
        <v>0.133333333333333</v>
      </c>
      <c r="T14" s="28">
        <v>140</v>
      </c>
      <c r="U14" s="36">
        <v>60</v>
      </c>
      <c r="V14" s="37" t="s">
        <v>471</v>
      </c>
      <c r="W14" s="28">
        <v>3</v>
      </c>
      <c r="X14" s="38">
        <f t="shared" si="9"/>
        <v>1</v>
      </c>
      <c r="Y14" s="39">
        <f t="shared" si="10"/>
        <v>6.4819999999999993</v>
      </c>
      <c r="Z14" s="28">
        <v>2</v>
      </c>
      <c r="AA14" s="28" t="s">
        <v>34</v>
      </c>
      <c r="AB14" s="40">
        <f t="shared" si="11"/>
        <v>-0.69</v>
      </c>
      <c r="AC14" s="41">
        <v>4.6524138888888879E-2</v>
      </c>
      <c r="AD14" s="39">
        <f t="shared" si="12"/>
        <v>-0.19260993499999995</v>
      </c>
      <c r="AE14" s="39">
        <v>-4.9000000000000004</v>
      </c>
      <c r="AF14" s="39">
        <v>-3.91</v>
      </c>
      <c r="AG14" s="39">
        <v>0</v>
      </c>
    </row>
    <row r="15" spans="1:33" ht="15.75" customHeight="1" x14ac:dyDescent="0.2">
      <c r="A15" s="28" t="s">
        <v>54</v>
      </c>
      <c r="B15" s="28" t="s">
        <v>473</v>
      </c>
      <c r="C15" s="15">
        <f t="shared" si="4"/>
        <v>13.484999999999999</v>
      </c>
      <c r="D15" s="29">
        <v>2</v>
      </c>
      <c r="E15" s="29">
        <v>0</v>
      </c>
      <c r="F15" s="32">
        <v>26.97</v>
      </c>
      <c r="G15" s="30">
        <v>-1.03</v>
      </c>
      <c r="H15" s="31">
        <f t="shared" si="1"/>
        <v>3.8190582128290698E-2</v>
      </c>
      <c r="I15" s="31">
        <f t="shared" si="2"/>
        <v>0.14779730725497453</v>
      </c>
      <c r="J15" s="32">
        <f t="shared" si="5"/>
        <v>3.9860933766666626</v>
      </c>
      <c r="K15" s="32">
        <f t="shared" si="3"/>
        <v>1.9930466883333313</v>
      </c>
      <c r="L15" s="29">
        <v>10</v>
      </c>
      <c r="M15" s="33">
        <f t="shared" si="6"/>
        <v>0.2</v>
      </c>
      <c r="N15" s="29">
        <v>56</v>
      </c>
      <c r="O15" s="34">
        <f t="shared" ref="O15:P15" si="23">D15/7</f>
        <v>0.2857142857142857</v>
      </c>
      <c r="P15" s="34">
        <f t="shared" si="23"/>
        <v>0</v>
      </c>
      <c r="Q15" s="29">
        <f t="shared" si="8"/>
        <v>196</v>
      </c>
      <c r="R15" s="29"/>
      <c r="S15" s="35">
        <v>0.35087719298245601</v>
      </c>
      <c r="T15" s="28">
        <v>140</v>
      </c>
      <c r="U15" s="36">
        <v>60</v>
      </c>
      <c r="V15" s="37" t="s">
        <v>474</v>
      </c>
      <c r="W15" s="28">
        <v>1</v>
      </c>
      <c r="X15" s="38">
        <f t="shared" si="9"/>
        <v>0.5</v>
      </c>
      <c r="Y15" s="39">
        <f t="shared" si="10"/>
        <v>1.03</v>
      </c>
      <c r="Z15" s="28">
        <v>0</v>
      </c>
      <c r="AA15" s="28" t="s">
        <v>34</v>
      </c>
      <c r="AB15" s="40">
        <f t="shared" si="11"/>
        <v>-0.69</v>
      </c>
      <c r="AC15" s="41">
        <v>4.6524138888888879E-2</v>
      </c>
      <c r="AD15" s="39">
        <f t="shared" si="12"/>
        <v>-0.1284066233333333</v>
      </c>
      <c r="AE15" s="39">
        <v>-4.9000000000000004</v>
      </c>
      <c r="AF15" s="39">
        <v>-3.99</v>
      </c>
      <c r="AG15" s="39">
        <v>0</v>
      </c>
    </row>
    <row r="16" spans="1:33" ht="15.75" customHeight="1" x14ac:dyDescent="0.2">
      <c r="A16" s="28" t="s">
        <v>56</v>
      </c>
      <c r="B16" s="28" t="s">
        <v>409</v>
      </c>
      <c r="C16" s="15">
        <f t="shared" si="4"/>
        <v>10.95</v>
      </c>
      <c r="D16" s="29">
        <v>2</v>
      </c>
      <c r="E16" s="29">
        <v>0</v>
      </c>
      <c r="F16" s="32">
        <v>21.9</v>
      </c>
      <c r="G16" s="30">
        <v>0</v>
      </c>
      <c r="H16" s="31">
        <f t="shared" si="1"/>
        <v>0</v>
      </c>
      <c r="I16" s="31">
        <f t="shared" si="2"/>
        <v>3.2264537747336258E-2</v>
      </c>
      <c r="J16" s="32">
        <f t="shared" si="5"/>
        <v>0.706593376666664</v>
      </c>
      <c r="K16" s="32">
        <f t="shared" si="3"/>
        <v>0.353296688333332</v>
      </c>
      <c r="L16" s="29">
        <v>5</v>
      </c>
      <c r="M16" s="33">
        <f t="shared" si="6"/>
        <v>0.4</v>
      </c>
      <c r="N16" s="29">
        <v>54</v>
      </c>
      <c r="O16" s="34">
        <f t="shared" ref="O16:P16" si="24">D16/7</f>
        <v>0.2857142857142857</v>
      </c>
      <c r="P16" s="34">
        <f t="shared" si="24"/>
        <v>0</v>
      </c>
      <c r="Q16" s="29">
        <f t="shared" si="8"/>
        <v>189</v>
      </c>
      <c r="R16" s="29"/>
      <c r="S16" s="35">
        <v>0.42857142857142799</v>
      </c>
      <c r="T16" s="28">
        <v>140</v>
      </c>
      <c r="U16" s="36">
        <v>60</v>
      </c>
      <c r="V16" s="37" t="s">
        <v>474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4.6524138888888879E-2</v>
      </c>
      <c r="AD16" s="39">
        <f t="shared" si="12"/>
        <v>-0.1284066233333333</v>
      </c>
      <c r="AE16" s="39">
        <v>-4.9000000000000004</v>
      </c>
      <c r="AF16" s="39">
        <v>-3.99</v>
      </c>
      <c r="AG16" s="39">
        <v>0</v>
      </c>
    </row>
    <row r="17" spans="1:33" ht="15.75" customHeight="1" x14ac:dyDescent="0.2">
      <c r="A17" s="28" t="s">
        <v>58</v>
      </c>
      <c r="B17" s="28" t="s">
        <v>475</v>
      </c>
      <c r="C17" s="15">
        <f t="shared" si="4"/>
        <v>10.95</v>
      </c>
      <c r="D17" s="29">
        <v>1</v>
      </c>
      <c r="E17" s="29">
        <v>0</v>
      </c>
      <c r="F17" s="32">
        <v>10.95</v>
      </c>
      <c r="G17" s="30" t="s">
        <v>476</v>
      </c>
      <c r="H17" s="31">
        <f t="shared" si="1"/>
        <v>-3082.7397260273974</v>
      </c>
      <c r="I17" s="31">
        <f t="shared" si="2"/>
        <v>3082.7453238984781</v>
      </c>
      <c r="J17" s="32">
        <f t="shared" si="5"/>
        <v>33756.061296688335</v>
      </c>
      <c r="K17" s="32">
        <f t="shared" si="3"/>
        <v>33756.061296688335</v>
      </c>
      <c r="L17" s="29">
        <v>4</v>
      </c>
      <c r="M17" s="33">
        <f t="shared" si="6"/>
        <v>0.25</v>
      </c>
      <c r="N17" s="29">
        <v>53</v>
      </c>
      <c r="O17" s="34">
        <f t="shared" ref="O17:P17" si="25">D17/7</f>
        <v>0.14285714285714285</v>
      </c>
      <c r="P17" s="34">
        <f t="shared" si="25"/>
        <v>0</v>
      </c>
      <c r="Q17" s="29">
        <f t="shared" si="8"/>
        <v>371</v>
      </c>
      <c r="R17" s="29"/>
      <c r="S17" s="35">
        <v>0.27826086956521701</v>
      </c>
      <c r="T17" s="28">
        <v>80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4.6524138888888879E-2</v>
      </c>
      <c r="AD17" s="39">
        <f t="shared" si="12"/>
        <v>-6.4203311666666651E-2</v>
      </c>
      <c r="AE17" s="39">
        <v>-4.9000000000000004</v>
      </c>
      <c r="AF17" s="39">
        <v>-4.282</v>
      </c>
      <c r="AG17" s="39">
        <v>0</v>
      </c>
    </row>
    <row r="18" spans="1:33" ht="15.75" customHeight="1" x14ac:dyDescent="0.2">
      <c r="A18" s="28" t="s">
        <v>59</v>
      </c>
      <c r="B18" s="28" t="s">
        <v>477</v>
      </c>
      <c r="C18" s="15">
        <f t="shared" si="4"/>
        <v>10.384210526315792</v>
      </c>
      <c r="D18" s="29">
        <v>19</v>
      </c>
      <c r="E18" s="29">
        <v>0</v>
      </c>
      <c r="F18" s="32">
        <v>197.30000000000004</v>
      </c>
      <c r="G18" s="30">
        <v>-34.79</v>
      </c>
      <c r="H18" s="31">
        <f t="shared" si="1"/>
        <v>0.17633046122655849</v>
      </c>
      <c r="I18" s="31">
        <f t="shared" si="2"/>
        <v>-0.21674030877682018</v>
      </c>
      <c r="J18" s="32">
        <f t="shared" si="5"/>
        <v>-42.762862921666631</v>
      </c>
      <c r="K18" s="32">
        <f t="shared" si="3"/>
        <v>-2.2506769958771913</v>
      </c>
      <c r="L18" s="29">
        <v>20</v>
      </c>
      <c r="M18" s="33">
        <f t="shared" si="6"/>
        <v>0.95</v>
      </c>
      <c r="N18" s="29">
        <v>107</v>
      </c>
      <c r="O18" s="34">
        <f t="shared" ref="O18:P18" si="26">D18/7</f>
        <v>2.7142857142857144</v>
      </c>
      <c r="P18" s="34">
        <f t="shared" si="26"/>
        <v>0</v>
      </c>
      <c r="Q18" s="29">
        <f t="shared" si="8"/>
        <v>39</v>
      </c>
      <c r="R18" s="29"/>
      <c r="S18" s="35">
        <v>0.30952380952380898</v>
      </c>
      <c r="T18" s="28">
        <v>80</v>
      </c>
      <c r="U18" s="36">
        <v>0</v>
      </c>
      <c r="V18" s="37" t="s">
        <v>33</v>
      </c>
      <c r="W18" s="28">
        <v>15</v>
      </c>
      <c r="X18" s="38">
        <f t="shared" si="9"/>
        <v>0.78947368421052633</v>
      </c>
      <c r="Y18" s="39">
        <f t="shared" si="10"/>
        <v>1.4495833333333332</v>
      </c>
      <c r="Z18" s="28">
        <v>9</v>
      </c>
      <c r="AA18" s="28" t="s">
        <v>34</v>
      </c>
      <c r="AB18" s="40">
        <f t="shared" si="11"/>
        <v>-0.69</v>
      </c>
      <c r="AC18" s="41">
        <v>4.6524138888888879E-2</v>
      </c>
      <c r="AD18" s="39">
        <f t="shared" si="12"/>
        <v>-1.2198629216666663</v>
      </c>
      <c r="AE18" s="39">
        <v>-4.9000000000000004</v>
      </c>
      <c r="AF18" s="39">
        <v>-4.282</v>
      </c>
      <c r="AG18" s="39">
        <v>0</v>
      </c>
    </row>
    <row r="19" spans="1:33" ht="15.75" customHeight="1" x14ac:dyDescent="0.2">
      <c r="A19" s="28" t="s">
        <v>60</v>
      </c>
      <c r="B19" s="28" t="s">
        <v>367</v>
      </c>
      <c r="C19" s="15">
        <f t="shared" si="4"/>
        <v>11.606</v>
      </c>
      <c r="D19" s="29">
        <v>5</v>
      </c>
      <c r="E19" s="29">
        <v>0</v>
      </c>
      <c r="F19" s="32">
        <v>58.03</v>
      </c>
      <c r="G19" s="30">
        <v>-39.390000000000008</v>
      </c>
      <c r="H19" s="31">
        <f t="shared" si="1"/>
        <v>0.67878683439600218</v>
      </c>
      <c r="I19" s="31">
        <f t="shared" si="2"/>
        <v>-0.64265063860646809</v>
      </c>
      <c r="J19" s="32">
        <f t="shared" si="5"/>
        <v>-37.293016558333342</v>
      </c>
      <c r="K19" s="32">
        <f t="shared" si="3"/>
        <v>-7.4586033116666686</v>
      </c>
      <c r="L19" s="29">
        <v>25</v>
      </c>
      <c r="M19" s="33">
        <f t="shared" si="6"/>
        <v>0.2</v>
      </c>
      <c r="N19" s="29">
        <v>89</v>
      </c>
      <c r="O19" s="34">
        <f t="shared" ref="O19:P19" si="27">D19/7</f>
        <v>0.7142857142857143</v>
      </c>
      <c r="P19" s="34">
        <f t="shared" si="27"/>
        <v>0</v>
      </c>
      <c r="Q19" s="29">
        <f t="shared" si="8"/>
        <v>124</v>
      </c>
      <c r="R19" s="29"/>
      <c r="S19" s="35">
        <v>0.741721854304635</v>
      </c>
      <c r="T19" s="28">
        <v>80</v>
      </c>
      <c r="U19" s="36" t="s">
        <v>33</v>
      </c>
      <c r="V19" s="37" t="s">
        <v>33</v>
      </c>
      <c r="W19" s="28">
        <v>1</v>
      </c>
      <c r="X19" s="38">
        <f t="shared" si="9"/>
        <v>0.2</v>
      </c>
      <c r="Y19" s="39">
        <f t="shared" si="10"/>
        <v>3.5809090909090915</v>
      </c>
      <c r="Z19" s="28">
        <v>10</v>
      </c>
      <c r="AA19" s="28" t="s">
        <v>34</v>
      </c>
      <c r="AB19" s="40">
        <f t="shared" si="11"/>
        <v>-0.69</v>
      </c>
      <c r="AC19" s="41">
        <v>4.6524138888888879E-2</v>
      </c>
      <c r="AD19" s="39">
        <f t="shared" si="12"/>
        <v>-0.32101655833333326</v>
      </c>
      <c r="AE19" s="39">
        <v>-4.9000000000000004</v>
      </c>
      <c r="AF19" s="39">
        <v>-4.4815000000000005</v>
      </c>
      <c r="AG19" s="39">
        <v>0</v>
      </c>
    </row>
    <row r="20" spans="1:33" ht="15.75" customHeight="1" x14ac:dyDescent="0.2">
      <c r="A20" s="28" t="s">
        <v>62</v>
      </c>
      <c r="B20" s="28" t="s">
        <v>240</v>
      </c>
      <c r="C20" s="15">
        <f t="shared" si="4"/>
        <v>11.660000000000002</v>
      </c>
      <c r="D20" s="29">
        <v>9</v>
      </c>
      <c r="E20" s="29">
        <v>0</v>
      </c>
      <c r="F20" s="32">
        <v>104.94000000000001</v>
      </c>
      <c r="G20" s="30">
        <v>-9.8400000000000016</v>
      </c>
      <c r="H20" s="31">
        <f t="shared" si="1"/>
        <v>9.3767867352773024E-2</v>
      </c>
      <c r="I20" s="31">
        <f t="shared" si="2"/>
        <v>-5.3862490994854136E-2</v>
      </c>
      <c r="J20" s="32">
        <f t="shared" si="5"/>
        <v>-5.6523298049999937</v>
      </c>
      <c r="K20" s="32">
        <f t="shared" si="3"/>
        <v>-0.62803664499999934</v>
      </c>
      <c r="L20" s="29">
        <v>22</v>
      </c>
      <c r="M20" s="33">
        <f t="shared" si="6"/>
        <v>0.40909090909090912</v>
      </c>
      <c r="N20" s="29">
        <v>81</v>
      </c>
      <c r="O20" s="34">
        <f t="shared" ref="O20:P20" si="28">D20/7</f>
        <v>1.2857142857142858</v>
      </c>
      <c r="P20" s="34">
        <f t="shared" si="28"/>
        <v>0</v>
      </c>
      <c r="Q20" s="29">
        <f t="shared" si="8"/>
        <v>63</v>
      </c>
      <c r="R20" s="29"/>
      <c r="S20" s="35">
        <v>1.0606060606060601</v>
      </c>
      <c r="T20" s="28">
        <v>80</v>
      </c>
      <c r="U20" s="36" t="s">
        <v>33</v>
      </c>
      <c r="V20" s="37" t="s">
        <v>33</v>
      </c>
      <c r="W20" s="28">
        <v>2</v>
      </c>
      <c r="X20" s="38">
        <f t="shared" si="9"/>
        <v>0.22222222222222221</v>
      </c>
      <c r="Y20" s="39">
        <f t="shared" si="10"/>
        <v>2.4600000000000004</v>
      </c>
      <c r="Z20" s="28">
        <v>2</v>
      </c>
      <c r="AA20" s="28" t="s">
        <v>34</v>
      </c>
      <c r="AB20" s="40">
        <f t="shared" si="11"/>
        <v>-0.69</v>
      </c>
      <c r="AC20" s="41">
        <v>4.6524138888888879E-2</v>
      </c>
      <c r="AD20" s="39">
        <f t="shared" si="12"/>
        <v>-0.57782980499999992</v>
      </c>
      <c r="AE20" s="39">
        <v>-4.9000000000000004</v>
      </c>
      <c r="AF20" s="39">
        <v>-4.4815000000000005</v>
      </c>
      <c r="AG20" s="39">
        <v>0</v>
      </c>
    </row>
    <row r="21" spans="1:33" ht="15.75" customHeight="1" x14ac:dyDescent="0.2">
      <c r="A21" s="28" t="s">
        <v>63</v>
      </c>
      <c r="B21" s="28" t="s">
        <v>478</v>
      </c>
      <c r="C21" s="15">
        <f t="shared" si="4"/>
        <v>11.881428571428572</v>
      </c>
      <c r="D21" s="29">
        <v>14</v>
      </c>
      <c r="E21" s="29">
        <v>0</v>
      </c>
      <c r="F21" s="32">
        <v>166.34</v>
      </c>
      <c r="G21" s="30">
        <v>0</v>
      </c>
      <c r="H21" s="31">
        <f t="shared" si="1"/>
        <v>0</v>
      </c>
      <c r="I21" s="31">
        <f t="shared" si="2"/>
        <v>5.5002727165243799E-2</v>
      </c>
      <c r="J21" s="32">
        <f t="shared" si="5"/>
        <v>9.1491536366666537</v>
      </c>
      <c r="K21" s="32">
        <f t="shared" si="3"/>
        <v>0.65351097404761815</v>
      </c>
      <c r="L21" s="29">
        <v>10</v>
      </c>
      <c r="M21" s="33">
        <f t="shared" si="6"/>
        <v>1.4</v>
      </c>
      <c r="N21" s="29">
        <v>68</v>
      </c>
      <c r="O21" s="34">
        <f t="shared" ref="O21:P21" si="29">D21/7</f>
        <v>2</v>
      </c>
      <c r="P21" s="34">
        <f t="shared" si="29"/>
        <v>0</v>
      </c>
      <c r="Q21" s="29">
        <f t="shared" si="8"/>
        <v>34</v>
      </c>
      <c r="R21" s="29"/>
      <c r="S21" s="35">
        <v>1.0267379679144299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4.6524138888888879E-2</v>
      </c>
      <c r="AD21" s="39">
        <f t="shared" si="12"/>
        <v>-0.89884636333333312</v>
      </c>
      <c r="AE21" s="39">
        <v>-4.9000000000000004</v>
      </c>
      <c r="AF21" s="39">
        <v>-4.4815000000000005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12.9635</v>
      </c>
      <c r="D22" s="29">
        <v>20</v>
      </c>
      <c r="E22" s="29">
        <v>0</v>
      </c>
      <c r="F22" s="30">
        <v>259.27</v>
      </c>
      <c r="G22" s="30">
        <v>0</v>
      </c>
      <c r="H22" s="31">
        <f t="shared" si="1"/>
        <v>0</v>
      </c>
      <c r="I22" s="31">
        <f t="shared" si="2"/>
        <v>0.12136164526041048</v>
      </c>
      <c r="J22" s="32">
        <f t="shared" si="5"/>
        <v>31.465433766666621</v>
      </c>
      <c r="K22" s="32">
        <f t="shared" si="3"/>
        <v>1.5732716883333311</v>
      </c>
      <c r="L22" s="29">
        <v>15</v>
      </c>
      <c r="M22" s="33">
        <f t="shared" si="6"/>
        <v>1.3333333333333333</v>
      </c>
      <c r="N22" s="29">
        <v>47</v>
      </c>
      <c r="O22" s="34">
        <f t="shared" ref="O22:P22" si="30">D22/7</f>
        <v>2.8571428571428572</v>
      </c>
      <c r="P22" s="34">
        <f t="shared" si="30"/>
        <v>0</v>
      </c>
      <c r="Q22" s="29">
        <f t="shared" si="8"/>
        <v>16</v>
      </c>
      <c r="R22" s="29"/>
      <c r="S22" s="35">
        <v>1.0829694323144099</v>
      </c>
      <c r="T22" s="28">
        <v>80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4.6524138888888879E-2</v>
      </c>
      <c r="AD22" s="39">
        <f t="shared" si="12"/>
        <v>-1.284066233333333</v>
      </c>
      <c r="AE22" s="39">
        <v>-4.9000000000000004</v>
      </c>
      <c r="AF22" s="39">
        <v>-4.4815000000000005</v>
      </c>
      <c r="AG22" s="39">
        <v>0</v>
      </c>
    </row>
    <row r="23" spans="1:33" ht="15.75" customHeight="1" x14ac:dyDescent="0.2">
      <c r="A23" s="28" t="s">
        <v>65</v>
      </c>
      <c r="B23" s="28" t="s">
        <v>479</v>
      </c>
      <c r="C23" s="15">
        <f t="shared" si="4"/>
        <v>13.532000000000002</v>
      </c>
      <c r="D23" s="29">
        <v>10</v>
      </c>
      <c r="E23" s="29">
        <v>0</v>
      </c>
      <c r="F23" s="32">
        <v>135.32000000000002</v>
      </c>
      <c r="G23" s="30">
        <v>0</v>
      </c>
      <c r="H23" s="31">
        <f t="shared" si="1"/>
        <v>0</v>
      </c>
      <c r="I23" s="31">
        <f t="shared" si="2"/>
        <v>0.15197285606956365</v>
      </c>
      <c r="J23" s="32">
        <f t="shared" si="5"/>
        <v>20.564966883333355</v>
      </c>
      <c r="K23" s="32">
        <f t="shared" si="3"/>
        <v>2.0564966883333353</v>
      </c>
      <c r="L23" s="29">
        <v>18</v>
      </c>
      <c r="M23" s="33">
        <f t="shared" si="6"/>
        <v>0.55555555555555558</v>
      </c>
      <c r="N23" s="29">
        <v>37</v>
      </c>
      <c r="O23" s="34">
        <f t="shared" ref="O23:P23" si="31">D23/7</f>
        <v>1.4285714285714286</v>
      </c>
      <c r="P23" s="34">
        <f t="shared" si="31"/>
        <v>0</v>
      </c>
      <c r="Q23" s="29">
        <f t="shared" si="8"/>
        <v>25</v>
      </c>
      <c r="R23" s="29"/>
      <c r="S23" s="35">
        <v>1.63730569948186</v>
      </c>
      <c r="T23" s="28">
        <v>80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4.6524138888888879E-2</v>
      </c>
      <c r="AD23" s="39">
        <f t="shared" si="12"/>
        <v>-0.64203311666666651</v>
      </c>
      <c r="AE23" s="39">
        <v>-4.9000000000000004</v>
      </c>
      <c r="AF23" s="39">
        <v>-4.4815000000000005</v>
      </c>
      <c r="AG23" s="39">
        <v>0</v>
      </c>
    </row>
    <row r="24" spans="1:33" ht="15.75" customHeight="1" x14ac:dyDescent="0.2">
      <c r="A24" s="28" t="s">
        <v>66</v>
      </c>
      <c r="B24" s="28" t="s">
        <v>449</v>
      </c>
      <c r="C24" s="15">
        <f t="shared" si="4"/>
        <v>13.073333333333332</v>
      </c>
      <c r="D24" s="29">
        <v>6</v>
      </c>
      <c r="E24" s="29">
        <v>0</v>
      </c>
      <c r="F24" s="32">
        <v>78.44</v>
      </c>
      <c r="G24" s="32">
        <v>0</v>
      </c>
      <c r="H24" s="31">
        <f t="shared" si="1"/>
        <v>0</v>
      </c>
      <c r="I24" s="31">
        <f t="shared" si="2"/>
        <v>0.12748317350841393</v>
      </c>
      <c r="J24" s="32">
        <f t="shared" si="5"/>
        <v>9.9997801299999871</v>
      </c>
      <c r="K24" s="32">
        <f t="shared" si="3"/>
        <v>1.6666300216666645</v>
      </c>
      <c r="L24" s="29">
        <v>16</v>
      </c>
      <c r="M24" s="33">
        <f t="shared" si="6"/>
        <v>0.375</v>
      </c>
      <c r="N24" s="29">
        <v>32</v>
      </c>
      <c r="O24" s="34">
        <f t="shared" ref="O24:P24" si="32">D24/7</f>
        <v>0.8571428571428571</v>
      </c>
      <c r="P24" s="34">
        <f t="shared" si="32"/>
        <v>0</v>
      </c>
      <c r="Q24" s="29">
        <f t="shared" si="8"/>
        <v>37</v>
      </c>
      <c r="R24" s="29"/>
      <c r="S24" s="35">
        <v>1.94350282485875</v>
      </c>
      <c r="T24" s="28">
        <v>80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4.6524138888888879E-2</v>
      </c>
      <c r="AD24" s="39">
        <f t="shared" si="12"/>
        <v>-0.38521986999999991</v>
      </c>
      <c r="AE24" s="39">
        <v>-4.9000000000000004</v>
      </c>
      <c r="AF24" s="39">
        <v>-4.4815000000000005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12.961666666666666</v>
      </c>
      <c r="D25" s="29">
        <v>12</v>
      </c>
      <c r="E25" s="29">
        <v>0</v>
      </c>
      <c r="F25" s="32">
        <v>155.54</v>
      </c>
      <c r="G25" s="32">
        <v>-17.89</v>
      </c>
      <c r="H25" s="31">
        <f t="shared" si="1"/>
        <v>0.11501864472161503</v>
      </c>
      <c r="I25" s="31">
        <f t="shared" si="2"/>
        <v>6.3556658094380443E-3</v>
      </c>
      <c r="J25" s="32">
        <f t="shared" si="5"/>
        <v>0.98856025999999342</v>
      </c>
      <c r="K25" s="32">
        <f t="shared" si="3"/>
        <v>8.2380021666666123E-2</v>
      </c>
      <c r="L25" s="29">
        <v>31</v>
      </c>
      <c r="M25" s="33">
        <f t="shared" si="6"/>
        <v>0.38709677419354838</v>
      </c>
      <c r="N25" s="29">
        <v>18</v>
      </c>
      <c r="O25" s="34">
        <f t="shared" ref="O25:P25" si="33">D25/7</f>
        <v>1.7142857142857142</v>
      </c>
      <c r="P25" s="34">
        <f t="shared" si="33"/>
        <v>0</v>
      </c>
      <c r="Q25" s="29">
        <f t="shared" si="8"/>
        <v>10</v>
      </c>
      <c r="R25" s="29"/>
      <c r="S25" s="35">
        <v>2.64</v>
      </c>
      <c r="T25" s="28">
        <v>80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8.9450000000000003</v>
      </c>
      <c r="Z25" s="14">
        <v>2</v>
      </c>
      <c r="AA25" s="28" t="s">
        <v>34</v>
      </c>
      <c r="AB25" s="40">
        <f t="shared" si="11"/>
        <v>-0.69</v>
      </c>
      <c r="AC25" s="41">
        <v>4.6524138888888879E-2</v>
      </c>
      <c r="AD25" s="39">
        <f t="shared" si="12"/>
        <v>-0.77043973999999982</v>
      </c>
      <c r="AE25" s="39">
        <v>-4.9000000000000004</v>
      </c>
      <c r="AF25" s="39">
        <v>-4.4800000000000004</v>
      </c>
      <c r="AG25" s="39">
        <v>0</v>
      </c>
    </row>
    <row r="26" spans="1:33" ht="15.75" customHeight="1" x14ac:dyDescent="0.2">
      <c r="A26" s="14" t="s">
        <v>68</v>
      </c>
      <c r="B26" s="28" t="s">
        <v>480</v>
      </c>
      <c r="C26" s="15">
        <f t="shared" si="4"/>
        <v>13.008181818181818</v>
      </c>
      <c r="D26" s="16">
        <v>11</v>
      </c>
      <c r="E26" s="16">
        <v>0</v>
      </c>
      <c r="F26" s="17">
        <v>143.09</v>
      </c>
      <c r="G26" s="17">
        <v>-10.67</v>
      </c>
      <c r="H26" s="31">
        <f t="shared" si="1"/>
        <v>7.4568453420923886E-2</v>
      </c>
      <c r="I26" s="31">
        <f t="shared" si="2"/>
        <v>4.4329887285391369E-2</v>
      </c>
      <c r="J26" s="32">
        <f t="shared" si="5"/>
        <v>6.3431635716666515</v>
      </c>
      <c r="K26" s="32">
        <f t="shared" si="3"/>
        <v>0.57665123378787742</v>
      </c>
      <c r="L26" s="16">
        <v>30</v>
      </c>
      <c r="M26" s="33">
        <f t="shared" si="6"/>
        <v>0.36666666666666664</v>
      </c>
      <c r="N26" s="16">
        <v>14</v>
      </c>
      <c r="O26" s="34">
        <f t="shared" ref="O26:P26" si="34">D26/7</f>
        <v>1.5714285714285714</v>
      </c>
      <c r="P26" s="34">
        <f t="shared" si="34"/>
        <v>0</v>
      </c>
      <c r="Q26" s="29">
        <f t="shared" si="8"/>
        <v>8</v>
      </c>
      <c r="R26" s="29"/>
      <c r="S26" s="21">
        <v>2.291666666666667</v>
      </c>
      <c r="T26" s="28">
        <v>80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2.1339999999999999</v>
      </c>
      <c r="Z26" s="14">
        <v>5</v>
      </c>
      <c r="AA26" s="28" t="s">
        <v>34</v>
      </c>
      <c r="AB26" s="40">
        <f t="shared" si="11"/>
        <v>-0.69</v>
      </c>
      <c r="AC26" s="41">
        <v>4.6524138888888879E-2</v>
      </c>
      <c r="AD26" s="39">
        <f t="shared" si="12"/>
        <v>-0.70623642833333311</v>
      </c>
      <c r="AE26" s="25">
        <v>-4.95</v>
      </c>
      <c r="AF26" s="25">
        <v>-4.4961000000000002</v>
      </c>
      <c r="AG26" s="25">
        <v>0</v>
      </c>
    </row>
    <row r="27" spans="1:33" ht="15.75" customHeight="1" x14ac:dyDescent="0.2">
      <c r="A27" s="14" t="s">
        <v>69</v>
      </c>
      <c r="B27" s="14" t="s">
        <v>367</v>
      </c>
      <c r="C27" s="15">
        <f t="shared" si="4"/>
        <v>12.95</v>
      </c>
      <c r="D27" s="16">
        <v>4</v>
      </c>
      <c r="E27" s="16">
        <v>0</v>
      </c>
      <c r="F27" s="17">
        <v>51.8</v>
      </c>
      <c r="G27" s="17">
        <v>-27.47000000000001</v>
      </c>
      <c r="H27" s="31">
        <f t="shared" si="1"/>
        <v>0.53030888030888057</v>
      </c>
      <c r="I27" s="31">
        <f t="shared" si="2"/>
        <v>-0.41469523642213679</v>
      </c>
      <c r="J27" s="32">
        <f t="shared" si="5"/>
        <v>-21.481213246666684</v>
      </c>
      <c r="K27" s="32">
        <f t="shared" si="3"/>
        <v>-5.370303311666671</v>
      </c>
      <c r="L27" s="16">
        <v>21</v>
      </c>
      <c r="M27" s="33">
        <f t="shared" si="6"/>
        <v>0.19047619047619047</v>
      </c>
      <c r="N27" s="16">
        <v>10</v>
      </c>
      <c r="O27" s="34">
        <f t="shared" ref="O27:P27" si="35">D27/7</f>
        <v>0.5714285714285714</v>
      </c>
      <c r="P27" s="34">
        <f t="shared" si="35"/>
        <v>0</v>
      </c>
      <c r="Q27" s="29">
        <f t="shared" si="8"/>
        <v>17</v>
      </c>
      <c r="R27" s="29"/>
      <c r="S27" s="21">
        <v>2.2266009852216748</v>
      </c>
      <c r="T27" s="28">
        <v>80</v>
      </c>
      <c r="U27" s="36" t="s">
        <v>33</v>
      </c>
      <c r="V27" s="37" t="s">
        <v>33</v>
      </c>
      <c r="W27" s="14">
        <v>2</v>
      </c>
      <c r="X27" s="38">
        <f t="shared" si="9"/>
        <v>0.5</v>
      </c>
      <c r="Y27" s="39">
        <f t="shared" si="10"/>
        <v>6.8675000000000024</v>
      </c>
      <c r="Z27" s="14">
        <v>2</v>
      </c>
      <c r="AA27" s="28" t="s">
        <v>34</v>
      </c>
      <c r="AB27" s="40">
        <f t="shared" si="11"/>
        <v>-0.69</v>
      </c>
      <c r="AC27" s="41">
        <v>4.6524138888888879E-2</v>
      </c>
      <c r="AD27" s="39">
        <f t="shared" si="12"/>
        <v>-0.25681324666666661</v>
      </c>
      <c r="AE27" s="25">
        <v>-4.95</v>
      </c>
      <c r="AF27" s="25">
        <v>-4.4961000000000002</v>
      </c>
      <c r="AG27" s="25">
        <v>0</v>
      </c>
    </row>
    <row r="28" spans="1:33" ht="15.75" customHeight="1" x14ac:dyDescent="0.2">
      <c r="A28" s="14" t="s">
        <v>70</v>
      </c>
      <c r="B28" s="14" t="s">
        <v>100</v>
      </c>
      <c r="C28" s="15">
        <f t="shared" si="4"/>
        <v>12.18</v>
      </c>
      <c r="D28" s="16">
        <v>10</v>
      </c>
      <c r="E28" s="16">
        <v>0</v>
      </c>
      <c r="F28" s="17">
        <v>121.8</v>
      </c>
      <c r="G28" s="17">
        <v>-2.15</v>
      </c>
      <c r="H28" s="31">
        <f t="shared" si="1"/>
        <v>1.7651888341543513E-2</v>
      </c>
      <c r="I28" s="31">
        <f t="shared" si="2"/>
        <v>5.1535031882868072E-2</v>
      </c>
      <c r="J28" s="32">
        <f t="shared" si="5"/>
        <v>6.2769668833333307</v>
      </c>
      <c r="K28" s="32">
        <f t="shared" si="3"/>
        <v>0.62769668833333303</v>
      </c>
      <c r="L28" s="16">
        <v>14</v>
      </c>
      <c r="M28" s="33">
        <f t="shared" si="6"/>
        <v>0.7142857142857143</v>
      </c>
      <c r="N28" s="16">
        <v>1</v>
      </c>
      <c r="O28" s="34">
        <f t="shared" ref="O28:P28" si="36">D28/7</f>
        <v>1.4285714285714286</v>
      </c>
      <c r="P28" s="34">
        <f t="shared" si="36"/>
        <v>0</v>
      </c>
      <c r="Q28" s="29">
        <f t="shared" si="8"/>
        <v>0</v>
      </c>
      <c r="R28" s="29"/>
      <c r="S28" s="21">
        <v>2.5217391304347831</v>
      </c>
      <c r="T28" s="28">
        <v>80</v>
      </c>
      <c r="U28" s="36" t="s">
        <v>33</v>
      </c>
      <c r="V28" s="37" t="s">
        <v>33</v>
      </c>
      <c r="W28" s="14">
        <v>2</v>
      </c>
      <c r="X28" s="38">
        <f t="shared" si="9"/>
        <v>0.2</v>
      </c>
      <c r="Y28" s="39">
        <f t="shared" si="10"/>
        <v>1.075</v>
      </c>
      <c r="Z28" s="14">
        <v>0</v>
      </c>
      <c r="AA28" s="28" t="s">
        <v>34</v>
      </c>
      <c r="AB28" s="40">
        <f t="shared" si="11"/>
        <v>-0.69</v>
      </c>
      <c r="AC28" s="41">
        <v>4.6524138888888879E-2</v>
      </c>
      <c r="AD28" s="39">
        <f t="shared" si="12"/>
        <v>-0.64203311666666651</v>
      </c>
      <c r="AE28" s="25">
        <v>-4.95</v>
      </c>
      <c r="AF28" s="25">
        <v>-4.4961000000000002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>
        <f t="shared" si="4"/>
        <v>10.95</v>
      </c>
      <c r="D29" s="16">
        <v>2</v>
      </c>
      <c r="E29" s="16">
        <v>0</v>
      </c>
      <c r="F29" s="17">
        <v>21.9</v>
      </c>
      <c r="G29" s="17">
        <v>0</v>
      </c>
      <c r="H29" s="31">
        <f t="shared" si="1"/>
        <v>0</v>
      </c>
      <c r="I29" s="31">
        <f t="shared" si="2"/>
        <v>9.4791496194824316E-3</v>
      </c>
      <c r="J29" s="32">
        <f t="shared" si="5"/>
        <v>0.20759337666666522</v>
      </c>
      <c r="K29" s="32">
        <f t="shared" si="3"/>
        <v>0.10379668833333261</v>
      </c>
      <c r="L29" s="16">
        <v>2</v>
      </c>
      <c r="M29" s="33">
        <f t="shared" si="6"/>
        <v>1</v>
      </c>
      <c r="N29" s="16">
        <v>0</v>
      </c>
      <c r="O29" s="34">
        <f t="shared" ref="O29:P29" si="37">D29/7</f>
        <v>0.2857142857142857</v>
      </c>
      <c r="P29" s="34">
        <f t="shared" si="37"/>
        <v>0</v>
      </c>
      <c r="Q29" s="29">
        <f t="shared" si="8"/>
        <v>0</v>
      </c>
      <c r="R29" s="29"/>
      <c r="S29" s="21">
        <v>3.096774193548387</v>
      </c>
      <c r="T29" s="28">
        <v>80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4.6524138888888879E-2</v>
      </c>
      <c r="AD29" s="39">
        <f t="shared" si="12"/>
        <v>-0.1284066233333333</v>
      </c>
      <c r="AE29" s="25">
        <v>-4.95</v>
      </c>
      <c r="AF29" s="25">
        <v>-4.1894999999999998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80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4.6524138888888879E-2</v>
      </c>
      <c r="AD30" s="39">
        <f t="shared" si="12"/>
        <v>0</v>
      </c>
      <c r="AE30" s="25">
        <v>-4.95</v>
      </c>
      <c r="AF30" s="25">
        <v>-4.1894999999999998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80</v>
      </c>
      <c r="U31" s="22" t="s">
        <v>33</v>
      </c>
      <c r="V31" s="1" t="s">
        <v>1503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4.6524138888888879E-2</v>
      </c>
      <c r="AD31" s="39">
        <f t="shared" si="12"/>
        <v>0</v>
      </c>
      <c r="AE31" s="43">
        <v>-4.95</v>
      </c>
      <c r="AF31" s="43">
        <v>-4.1895000000000007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2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2.977443609022556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4.6524138888888879E-2</v>
      </c>
      <c r="AD32" s="39">
        <f t="shared" si="12"/>
        <v>0</v>
      </c>
      <c r="AE32" s="58">
        <v>-4.95</v>
      </c>
      <c r="AF32" s="58">
        <v>-4.1894999999999998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8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Info!B1:BJ5000""),3,FALSE),"""")"),"25 Ft Brown Extension Cord 2 Pack - 16/2 Durable Electrical Cable")</f>
        <v>25 Ft Brown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Info!B1:BJ5000""),2,FALSE),"""")"),"B07ZFZCRHJ")</f>
        <v>B07ZFZCRHJ</v>
      </c>
      <c r="B2" s="3" t="s">
        <v>481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92" customHeight="1" x14ac:dyDescent="0.2">
      <c r="A3" s="76" t="s">
        <v>30</v>
      </c>
      <c r="B3" s="77"/>
      <c r="C3" s="47">
        <f>((AE32+AF32)/0.85)*-1</f>
        <v>11.86962075882353</v>
      </c>
      <c r="D3" s="5">
        <f>SUM(D4:D99765)</f>
        <v>172</v>
      </c>
      <c r="E3" s="5"/>
      <c r="F3" s="6">
        <f t="shared" ref="F3:G3" si="0">SUM(F4:F99765)</f>
        <v>2837.93</v>
      </c>
      <c r="G3" s="6">
        <f t="shared" si="0"/>
        <v>-117.32</v>
      </c>
      <c r="H3" s="7">
        <f t="shared" ref="H3:H32" si="1">G3/F3*-1</f>
        <v>4.1339990767918867E-2</v>
      </c>
      <c r="I3" s="8">
        <f t="shared" ref="I3:I32" si="2">J3/F3</f>
        <v>0.1732341981407178</v>
      </c>
      <c r="J3" s="6">
        <f>SUM(J4:J99765)</f>
        <v>491.62652792948722</v>
      </c>
      <c r="K3" s="6">
        <f t="shared" ref="K3:K32" si="3">J3/D3</f>
        <v>2.8582937670319026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0.5 - April
0.5 - May
1 - June
1.5 - July
1 - Aug
0.5 - Sept
1.5 - Oct
4 - Nov
3 - Dec
2 - Jan
2 - Feb")</f>
        <v>1 - March
0.5 - April
0.5 - May
1 - June
1.5 - July
1 - Aug
0.5 - Sept
1.5 - Oct
4 - Nov
3 -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QTY-8")</f>
        <v>Del QTY-8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18</v>
      </c>
      <c r="X3" s="7">
        <f>W3/D3</f>
        <v>0.10465116279069768</v>
      </c>
      <c r="Y3" s="6"/>
      <c r="Z3" s="5"/>
      <c r="AA3" s="5"/>
      <c r="AB3" s="5"/>
      <c r="AC3" s="5"/>
      <c r="AD3" s="6">
        <f>SUM(AD4:AD99765)</f>
        <v>-13.994007146666668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Info!B2:BZ7000""),37,FALSE)),"""")*-1"),-5.139177645)</f>
        <v>-5.1391776450000002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482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11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2.1269146608314999</v>
      </c>
      <c r="T4" s="14">
        <v>1400</v>
      </c>
      <c r="U4" s="22">
        <v>100</v>
      </c>
      <c r="V4" s="23" t="s">
        <v>483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5.8956888888888899E-2</v>
      </c>
      <c r="AD4" s="25">
        <f t="shared" ref="AD4:AD32" si="12">IFERROR(AB4*AC4*D4*2,0)</f>
        <v>0</v>
      </c>
      <c r="AE4" s="25">
        <v>-5.42</v>
      </c>
      <c r="AF4" s="25">
        <v>-4.9030769230769229</v>
      </c>
      <c r="AG4" s="25">
        <v>0</v>
      </c>
    </row>
    <row r="5" spans="1:33" ht="15.75" customHeight="1" x14ac:dyDescent="0.2">
      <c r="A5" s="28" t="s">
        <v>35</v>
      </c>
      <c r="B5" s="28" t="s">
        <v>100</v>
      </c>
      <c r="C5" s="15">
        <f t="shared" si="4"/>
        <v>23.530000000000005</v>
      </c>
      <c r="D5" s="29">
        <v>11</v>
      </c>
      <c r="E5" s="29">
        <v>0</v>
      </c>
      <c r="F5" s="30">
        <v>258.83000000000004</v>
      </c>
      <c r="G5" s="30">
        <v>0</v>
      </c>
      <c r="H5" s="31">
        <f t="shared" si="1"/>
        <v>0</v>
      </c>
      <c r="I5" s="31">
        <f t="shared" si="2"/>
        <v>0.40782246367430564</v>
      </c>
      <c r="J5" s="32">
        <f t="shared" si="5"/>
        <v>105.55668827282054</v>
      </c>
      <c r="K5" s="32">
        <f t="shared" si="3"/>
        <v>9.5960625702564126</v>
      </c>
      <c r="L5" s="29">
        <v>12</v>
      </c>
      <c r="M5" s="33">
        <f t="shared" si="6"/>
        <v>0.91666666666666663</v>
      </c>
      <c r="N5" s="29">
        <v>0</v>
      </c>
      <c r="O5" s="34">
        <f t="shared" ref="O5:P5" si="13">D5/7</f>
        <v>1.5714285714285714</v>
      </c>
      <c r="P5" s="34">
        <f t="shared" si="13"/>
        <v>0</v>
      </c>
      <c r="Q5" s="29">
        <f t="shared" si="8"/>
        <v>0</v>
      </c>
      <c r="R5" s="29"/>
      <c r="S5" s="35">
        <v>2.22797927461139</v>
      </c>
      <c r="T5" s="28">
        <v>1400</v>
      </c>
      <c r="U5" s="36">
        <v>100</v>
      </c>
      <c r="V5" s="37" t="s">
        <v>484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" t="s">
        <v>34</v>
      </c>
      <c r="AB5" s="26">
        <f t="shared" si="11"/>
        <v>-0.69</v>
      </c>
      <c r="AC5" s="27">
        <v>5.8956888888888899E-2</v>
      </c>
      <c r="AD5" s="25">
        <f t="shared" si="12"/>
        <v>-0.89496557333333349</v>
      </c>
      <c r="AE5" s="25">
        <v>-5.42</v>
      </c>
      <c r="AF5" s="39">
        <v>-4.9030769230769229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1300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-4.9030769230769229</v>
      </c>
      <c r="AG6" s="39">
        <v>0</v>
      </c>
    </row>
    <row r="7" spans="1:33" ht="15.75" customHeight="1" x14ac:dyDescent="0.2">
      <c r="A7" s="28" t="s">
        <v>39</v>
      </c>
      <c r="B7" s="28" t="s">
        <v>102</v>
      </c>
      <c r="C7" s="15">
        <f t="shared" si="4"/>
        <v>22.63</v>
      </c>
      <c r="D7" s="29">
        <v>1</v>
      </c>
      <c r="E7" s="29">
        <v>0</v>
      </c>
      <c r="F7" s="30">
        <v>22.63</v>
      </c>
      <c r="G7" s="30">
        <v>0</v>
      </c>
      <c r="H7" s="31">
        <f t="shared" si="1"/>
        <v>0</v>
      </c>
      <c r="I7" s="31">
        <f t="shared" si="2"/>
        <v>0.39023696731137469</v>
      </c>
      <c r="J7" s="32">
        <f t="shared" si="5"/>
        <v>8.8310625702564085</v>
      </c>
      <c r="K7" s="32">
        <f t="shared" si="3"/>
        <v>8.8310625702564085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0.14285714285714285</v>
      </c>
      <c r="P7" s="34">
        <f t="shared" si="15"/>
        <v>0</v>
      </c>
      <c r="Q7" s="29">
        <f t="shared" si="8"/>
        <v>0</v>
      </c>
      <c r="R7" s="29"/>
      <c r="S7" s="35">
        <v>2.7581227436823101</v>
      </c>
      <c r="T7" s="28">
        <v>1300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5.8956888888888899E-2</v>
      </c>
      <c r="AD7" s="39">
        <f t="shared" si="12"/>
        <v>-8.1360506666666679E-2</v>
      </c>
      <c r="AE7" s="39">
        <v>-5.42</v>
      </c>
      <c r="AF7" s="39">
        <v>-4.9030769230769229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1300</v>
      </c>
      <c r="U8" s="36">
        <v>200</v>
      </c>
      <c r="V8" s="37" t="s">
        <v>485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5.8956888888888899E-2</v>
      </c>
      <c r="AD8" s="39">
        <f t="shared" si="12"/>
        <v>0</v>
      </c>
      <c r="AE8" s="39">
        <v>-5.42</v>
      </c>
      <c r="AF8" s="39">
        <v>-4.9000000000000004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1300</v>
      </c>
      <c r="U9" s="36">
        <v>200</v>
      </c>
      <c r="V9" s="37" t="s">
        <v>486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5.8956888888888899E-2</v>
      </c>
      <c r="AD9" s="39">
        <f t="shared" si="12"/>
        <v>0</v>
      </c>
      <c r="AE9" s="39">
        <v>-5.42</v>
      </c>
      <c r="AF9" s="39">
        <v>-4.9469230769230697</v>
      </c>
      <c r="AG9" s="39">
        <v>0</v>
      </c>
    </row>
    <row r="10" spans="1:33" ht="15.75" customHeight="1" x14ac:dyDescent="0.2">
      <c r="A10" s="28" t="s">
        <v>45</v>
      </c>
      <c r="B10" s="28" t="s">
        <v>487</v>
      </c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1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>
        <v>3.8120805369127502</v>
      </c>
      <c r="T10" s="28">
        <v>1300</v>
      </c>
      <c r="U10" s="36">
        <v>200</v>
      </c>
      <c r="V10" s="37" t="s">
        <v>488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5.8956888888888899E-2</v>
      </c>
      <c r="AD10" s="39">
        <f t="shared" si="12"/>
        <v>0</v>
      </c>
      <c r="AE10" s="39">
        <v>-5.42</v>
      </c>
      <c r="AF10" s="39">
        <v>-4.9469230769230697</v>
      </c>
      <c r="AG10" s="39">
        <v>0</v>
      </c>
    </row>
    <row r="11" spans="1:33" ht="15.75" customHeight="1" x14ac:dyDescent="0.2">
      <c r="A11" s="28" t="s">
        <v>47</v>
      </c>
      <c r="B11" s="28" t="s">
        <v>102</v>
      </c>
      <c r="C11" s="15">
        <f t="shared" si="4"/>
        <v>20.22</v>
      </c>
      <c r="D11" s="29">
        <v>1</v>
      </c>
      <c r="E11" s="29">
        <v>0</v>
      </c>
      <c r="F11" s="30">
        <v>20.22</v>
      </c>
      <c r="G11" s="30">
        <v>0</v>
      </c>
      <c r="H11" s="31">
        <f t="shared" si="1"/>
        <v>0</v>
      </c>
      <c r="I11" s="31">
        <f t="shared" si="2"/>
        <v>0.33326985244363305</v>
      </c>
      <c r="J11" s="32">
        <f t="shared" si="5"/>
        <v>6.7387164164102602</v>
      </c>
      <c r="K11" s="32">
        <f t="shared" si="3"/>
        <v>6.7387164164102602</v>
      </c>
      <c r="L11" s="29">
        <v>1</v>
      </c>
      <c r="M11" s="33">
        <f t="shared" si="6"/>
        <v>1</v>
      </c>
      <c r="N11" s="29">
        <v>0</v>
      </c>
      <c r="O11" s="34">
        <f t="shared" ref="O11:P11" si="19">D11/7</f>
        <v>0.14285714285714285</v>
      </c>
      <c r="P11" s="34">
        <f t="shared" si="19"/>
        <v>0</v>
      </c>
      <c r="Q11" s="29">
        <f t="shared" si="8"/>
        <v>0</v>
      </c>
      <c r="R11" s="29"/>
      <c r="S11" s="35" t="e">
        <v>#N/A</v>
      </c>
      <c r="T11" s="28">
        <v>1240</v>
      </c>
      <c r="U11" s="36">
        <v>200</v>
      </c>
      <c r="V11" s="37" t="s">
        <v>489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5.8956888888888899E-2</v>
      </c>
      <c r="AD11" s="39">
        <f t="shared" si="12"/>
        <v>-8.1360506666666679E-2</v>
      </c>
      <c r="AE11" s="39">
        <v>-5.42</v>
      </c>
      <c r="AF11" s="39">
        <v>-4.9469230769230697</v>
      </c>
      <c r="AG11" s="39">
        <v>0</v>
      </c>
    </row>
    <row r="12" spans="1:33" ht="15.75" customHeight="1" x14ac:dyDescent="0.2">
      <c r="A12" s="28" t="s">
        <v>49</v>
      </c>
      <c r="B12" s="28" t="s">
        <v>490</v>
      </c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20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>
        <v>3.35</v>
      </c>
      <c r="T12" s="28">
        <v>1240</v>
      </c>
      <c r="U12" s="36">
        <v>200</v>
      </c>
      <c r="V12" s="37" t="s">
        <v>489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-4.9469230769230697</v>
      </c>
      <c r="AG12" s="39">
        <v>0</v>
      </c>
    </row>
    <row r="13" spans="1:33" ht="15.75" customHeight="1" x14ac:dyDescent="0.2">
      <c r="A13" s="28" t="s">
        <v>51</v>
      </c>
      <c r="B13" s="28" t="s">
        <v>491</v>
      </c>
      <c r="C13" s="15">
        <f t="shared" si="4"/>
        <v>19.95</v>
      </c>
      <c r="D13" s="29">
        <v>1</v>
      </c>
      <c r="E13" s="29">
        <v>0</v>
      </c>
      <c r="F13" s="32">
        <v>19.95</v>
      </c>
      <c r="G13" s="30">
        <v>0</v>
      </c>
      <c r="H13" s="31">
        <f t="shared" si="1"/>
        <v>0</v>
      </c>
      <c r="I13" s="31">
        <f t="shared" si="2"/>
        <v>0.3251197741019215</v>
      </c>
      <c r="J13" s="32">
        <f t="shared" si="5"/>
        <v>6.4861394933333338</v>
      </c>
      <c r="K13" s="32">
        <f t="shared" si="3"/>
        <v>6.4861394933333338</v>
      </c>
      <c r="L13" s="29">
        <v>4</v>
      </c>
      <c r="M13" s="33">
        <f t="shared" si="6"/>
        <v>0.25</v>
      </c>
      <c r="N13" s="29">
        <v>29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203</v>
      </c>
      <c r="R13" s="29"/>
      <c r="S13" s="35">
        <v>2.4615384615384599</v>
      </c>
      <c r="T13" s="28">
        <v>1300</v>
      </c>
      <c r="U13" s="36">
        <v>200</v>
      </c>
      <c r="V13" s="37" t="s">
        <v>489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5.8956888888888899E-2</v>
      </c>
      <c r="AD13" s="39">
        <f t="shared" si="12"/>
        <v>-8.1360506666666679E-2</v>
      </c>
      <c r="AE13" s="39">
        <v>-5.42</v>
      </c>
      <c r="AF13" s="39">
        <v>-4.97</v>
      </c>
      <c r="AG13" s="39">
        <v>0</v>
      </c>
    </row>
    <row r="14" spans="1:33" ht="15.75" customHeight="1" x14ac:dyDescent="0.2">
      <c r="A14" s="28" t="s">
        <v>53</v>
      </c>
      <c r="B14" s="28" t="s">
        <v>209</v>
      </c>
      <c r="C14" s="15">
        <f t="shared" si="4"/>
        <v>15.95</v>
      </c>
      <c r="D14" s="29">
        <v>10</v>
      </c>
      <c r="E14" s="29">
        <v>0</v>
      </c>
      <c r="F14" s="32">
        <v>159.5</v>
      </c>
      <c r="G14" s="30">
        <v>-30.879999999999992</v>
      </c>
      <c r="H14" s="31">
        <f t="shared" si="1"/>
        <v>0.19360501567398114</v>
      </c>
      <c r="I14" s="31">
        <f t="shared" si="2"/>
        <v>-1.1664618599794461E-4</v>
      </c>
      <c r="J14" s="32">
        <f t="shared" si="5"/>
        <v>-1.8605066666672165E-2</v>
      </c>
      <c r="K14" s="32">
        <f t="shared" si="3"/>
        <v>-1.8605066666672165E-3</v>
      </c>
      <c r="L14" s="29">
        <v>14</v>
      </c>
      <c r="M14" s="33">
        <f t="shared" si="6"/>
        <v>0.7142857142857143</v>
      </c>
      <c r="N14" s="29">
        <v>19</v>
      </c>
      <c r="O14" s="34">
        <f t="shared" ref="O14:P14" si="22">D14/7</f>
        <v>1.4285714285714286</v>
      </c>
      <c r="P14" s="34">
        <f t="shared" si="22"/>
        <v>0</v>
      </c>
      <c r="Q14" s="29">
        <f t="shared" si="8"/>
        <v>13</v>
      </c>
      <c r="R14" s="29"/>
      <c r="S14" s="35">
        <v>3.0967741935483799</v>
      </c>
      <c r="T14" s="28">
        <v>1300</v>
      </c>
      <c r="U14" s="36">
        <v>200</v>
      </c>
      <c r="V14" s="37" t="s">
        <v>489</v>
      </c>
      <c r="W14" s="28">
        <v>7</v>
      </c>
      <c r="X14" s="38">
        <f t="shared" si="9"/>
        <v>0.7</v>
      </c>
      <c r="Y14" s="39">
        <f t="shared" si="10"/>
        <v>2.8072727272727267</v>
      </c>
      <c r="Z14" s="28">
        <v>4</v>
      </c>
      <c r="AA14" s="28" t="s">
        <v>34</v>
      </c>
      <c r="AB14" s="40">
        <f t="shared" si="11"/>
        <v>-0.69</v>
      </c>
      <c r="AC14" s="41">
        <v>5.8956888888888899E-2</v>
      </c>
      <c r="AD14" s="39">
        <f t="shared" si="12"/>
        <v>-0.81360506666666677</v>
      </c>
      <c r="AE14" s="39">
        <v>-5.42</v>
      </c>
      <c r="AF14" s="39">
        <v>-4.97</v>
      </c>
      <c r="AG14" s="39">
        <v>0</v>
      </c>
    </row>
    <row r="15" spans="1:33" ht="15.75" customHeight="1" x14ac:dyDescent="0.2">
      <c r="A15" s="28" t="s">
        <v>54</v>
      </c>
      <c r="B15" s="28" t="s">
        <v>492</v>
      </c>
      <c r="C15" s="15">
        <f t="shared" si="4"/>
        <v>15.950000000000001</v>
      </c>
      <c r="D15" s="29">
        <v>9</v>
      </c>
      <c r="E15" s="29">
        <v>0</v>
      </c>
      <c r="F15" s="32">
        <v>143.55000000000001</v>
      </c>
      <c r="G15" s="30">
        <v>-35.150000000000006</v>
      </c>
      <c r="H15" s="31">
        <f t="shared" si="1"/>
        <v>0.24486241727621039</v>
      </c>
      <c r="I15" s="31">
        <f t="shared" si="2"/>
        <v>-5.1374047788227031E-2</v>
      </c>
      <c r="J15" s="32">
        <f t="shared" si="5"/>
        <v>-7.374744559999991</v>
      </c>
      <c r="K15" s="32">
        <f t="shared" si="3"/>
        <v>-0.81941606222222119</v>
      </c>
      <c r="L15" s="29">
        <v>15</v>
      </c>
      <c r="M15" s="33">
        <f t="shared" si="6"/>
        <v>0.6</v>
      </c>
      <c r="N15" s="29">
        <v>13</v>
      </c>
      <c r="O15" s="34">
        <f t="shared" ref="O15:P15" si="23">D15/7</f>
        <v>1.2857142857142858</v>
      </c>
      <c r="P15" s="34">
        <f t="shared" si="23"/>
        <v>0</v>
      </c>
      <c r="Q15" s="29">
        <f t="shared" si="8"/>
        <v>10</v>
      </c>
      <c r="R15" s="29"/>
      <c r="S15" s="35">
        <v>3.375</v>
      </c>
      <c r="T15" s="28">
        <v>1300</v>
      </c>
      <c r="U15" s="36">
        <v>200</v>
      </c>
      <c r="V15" s="37" t="s">
        <v>489</v>
      </c>
      <c r="W15" s="28">
        <v>5</v>
      </c>
      <c r="X15" s="38">
        <f t="shared" si="9"/>
        <v>0.55555555555555558</v>
      </c>
      <c r="Y15" s="39">
        <f t="shared" si="10"/>
        <v>2.9291666666666671</v>
      </c>
      <c r="Z15" s="28">
        <v>7</v>
      </c>
      <c r="AA15" s="28" t="s">
        <v>34</v>
      </c>
      <c r="AB15" s="40">
        <f t="shared" si="11"/>
        <v>-0.69</v>
      </c>
      <c r="AC15" s="41">
        <v>5.8956888888888899E-2</v>
      </c>
      <c r="AD15" s="39">
        <f t="shared" si="12"/>
        <v>-0.73224456000000016</v>
      </c>
      <c r="AE15" s="39">
        <v>-5.42</v>
      </c>
      <c r="AF15" s="39">
        <v>-4.97</v>
      </c>
      <c r="AG15" s="39">
        <v>0</v>
      </c>
    </row>
    <row r="16" spans="1:33" ht="15.75" customHeight="1" x14ac:dyDescent="0.2">
      <c r="A16" s="28" t="s">
        <v>56</v>
      </c>
      <c r="B16" s="28" t="s">
        <v>493</v>
      </c>
      <c r="C16" s="15">
        <f t="shared" si="4"/>
        <v>16.95</v>
      </c>
      <c r="D16" s="29">
        <v>3</v>
      </c>
      <c r="E16" s="29">
        <v>0</v>
      </c>
      <c r="F16" s="32">
        <v>50.849999999999994</v>
      </c>
      <c r="G16" s="30">
        <v>-30.419999999999998</v>
      </c>
      <c r="H16" s="31">
        <f t="shared" si="1"/>
        <v>0.59823008849557524</v>
      </c>
      <c r="I16" s="31">
        <f t="shared" si="2"/>
        <v>-0.3660094694198624</v>
      </c>
      <c r="J16" s="32">
        <f t="shared" si="5"/>
        <v>-18.611581520000001</v>
      </c>
      <c r="K16" s="32">
        <f t="shared" si="3"/>
        <v>-6.2038605066666674</v>
      </c>
      <c r="L16" s="29">
        <v>28</v>
      </c>
      <c r="M16" s="33">
        <f t="shared" si="6"/>
        <v>0.10714285714285714</v>
      </c>
      <c r="N16" s="29">
        <v>7</v>
      </c>
      <c r="O16" s="34">
        <f t="shared" ref="O16:P16" si="24">D16/7</f>
        <v>0.42857142857142855</v>
      </c>
      <c r="P16" s="34">
        <f t="shared" si="24"/>
        <v>0</v>
      </c>
      <c r="Q16" s="29">
        <f t="shared" si="8"/>
        <v>16</v>
      </c>
      <c r="R16" s="29"/>
      <c r="S16" s="35">
        <v>5.8333333333333304</v>
      </c>
      <c r="T16" s="28">
        <v>1300</v>
      </c>
      <c r="U16" s="36">
        <v>200</v>
      </c>
      <c r="V16" s="37" t="s">
        <v>489</v>
      </c>
      <c r="W16" s="28">
        <v>2</v>
      </c>
      <c r="X16" s="38">
        <f t="shared" si="9"/>
        <v>0.66666666666666663</v>
      </c>
      <c r="Y16" s="39">
        <f t="shared" si="10"/>
        <v>4.3457142857142852</v>
      </c>
      <c r="Z16" s="28">
        <v>5</v>
      </c>
      <c r="AA16" s="28" t="s">
        <v>34</v>
      </c>
      <c r="AB16" s="40">
        <f t="shared" si="11"/>
        <v>-0.69</v>
      </c>
      <c r="AC16" s="41">
        <v>5.8956888888888899E-2</v>
      </c>
      <c r="AD16" s="39">
        <f t="shared" si="12"/>
        <v>-0.24408152000000005</v>
      </c>
      <c r="AE16" s="39">
        <v>-5.42</v>
      </c>
      <c r="AF16" s="39">
        <v>-4.97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14.976666666666667</v>
      </c>
      <c r="D17" s="29">
        <v>3</v>
      </c>
      <c r="E17" s="29">
        <v>0</v>
      </c>
      <c r="F17" s="32">
        <v>44.93</v>
      </c>
      <c r="G17" s="30">
        <v>-1.3</v>
      </c>
      <c r="H17" s="31">
        <f t="shared" si="1"/>
        <v>2.8933897173380817E-2</v>
      </c>
      <c r="I17" s="31">
        <f t="shared" si="2"/>
        <v>0.12188779167594047</v>
      </c>
      <c r="J17" s="32">
        <f t="shared" si="5"/>
        <v>5.4764184800000049</v>
      </c>
      <c r="K17" s="32">
        <f t="shared" si="3"/>
        <v>1.8254728266666682</v>
      </c>
      <c r="L17" s="29">
        <v>9</v>
      </c>
      <c r="M17" s="33">
        <f t="shared" si="6"/>
        <v>0.33333333333333331</v>
      </c>
      <c r="N17" s="29">
        <v>6</v>
      </c>
      <c r="O17" s="34">
        <f t="shared" ref="O17:P17" si="25">D17/7</f>
        <v>0.42857142857142855</v>
      </c>
      <c r="P17" s="34">
        <f t="shared" si="25"/>
        <v>0</v>
      </c>
      <c r="Q17" s="29">
        <f t="shared" si="8"/>
        <v>14</v>
      </c>
      <c r="R17" s="29"/>
      <c r="S17" s="35">
        <v>3.12</v>
      </c>
      <c r="T17" s="28">
        <v>1300</v>
      </c>
      <c r="U17" s="36">
        <v>200</v>
      </c>
      <c r="V17" s="37" t="s">
        <v>489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5.8956888888888899E-2</v>
      </c>
      <c r="AD17" s="39">
        <f t="shared" si="12"/>
        <v>-0.24408152000000005</v>
      </c>
      <c r="AE17" s="39">
        <v>-5.42</v>
      </c>
      <c r="AF17" s="39">
        <v>-4.97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12.95</v>
      </c>
      <c r="D18" s="29">
        <v>2</v>
      </c>
      <c r="E18" s="29">
        <v>0</v>
      </c>
      <c r="F18" s="32">
        <v>25.9</v>
      </c>
      <c r="G18" s="30">
        <v>0</v>
      </c>
      <c r="H18" s="31">
        <f t="shared" si="1"/>
        <v>0</v>
      </c>
      <c r="I18" s="31">
        <f t="shared" si="2"/>
        <v>4.1400733075932984E-2</v>
      </c>
      <c r="J18" s="32">
        <f t="shared" si="5"/>
        <v>1.0722789866666642</v>
      </c>
      <c r="K18" s="32">
        <f t="shared" si="3"/>
        <v>0.53613949333333211</v>
      </c>
      <c r="L18" s="29">
        <v>9</v>
      </c>
      <c r="M18" s="33">
        <f t="shared" si="6"/>
        <v>0.22222222222222221</v>
      </c>
      <c r="N18" s="29">
        <v>4</v>
      </c>
      <c r="O18" s="34">
        <f t="shared" ref="O18:P18" si="26">D18/7</f>
        <v>0.2857142857142857</v>
      </c>
      <c r="P18" s="34">
        <f t="shared" si="26"/>
        <v>0</v>
      </c>
      <c r="Q18" s="29">
        <f t="shared" si="8"/>
        <v>14</v>
      </c>
      <c r="R18" s="29"/>
      <c r="S18" s="35">
        <v>3.4117647058823501</v>
      </c>
      <c r="T18" s="28">
        <v>1100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5.8956888888888899E-2</v>
      </c>
      <c r="AD18" s="39">
        <f t="shared" si="12"/>
        <v>-0.16272101333333336</v>
      </c>
      <c r="AE18" s="39">
        <v>-5.42</v>
      </c>
      <c r="AF18" s="39">
        <v>-4.97</v>
      </c>
      <c r="AG18" s="39">
        <v>0</v>
      </c>
    </row>
    <row r="19" spans="1:33" ht="15.75" customHeight="1" x14ac:dyDescent="0.2">
      <c r="A19" s="28" t="s">
        <v>60</v>
      </c>
      <c r="B19" s="28" t="s">
        <v>176</v>
      </c>
      <c r="C19" s="15">
        <f t="shared" si="4"/>
        <v>12.950000000000001</v>
      </c>
      <c r="D19" s="29">
        <v>8</v>
      </c>
      <c r="E19" s="29">
        <v>0</v>
      </c>
      <c r="F19" s="32">
        <v>103.60000000000001</v>
      </c>
      <c r="G19" s="30">
        <v>0</v>
      </c>
      <c r="H19" s="31">
        <f t="shared" si="1"/>
        <v>0</v>
      </c>
      <c r="I19" s="31">
        <f t="shared" si="2"/>
        <v>2.290652458172459E-2</v>
      </c>
      <c r="J19" s="32">
        <f t="shared" si="5"/>
        <v>2.3731159466666676</v>
      </c>
      <c r="K19" s="32">
        <f t="shared" si="3"/>
        <v>0.29663949333333345</v>
      </c>
      <c r="L19" s="29">
        <v>11</v>
      </c>
      <c r="M19" s="33">
        <f t="shared" si="6"/>
        <v>0.72727272727272729</v>
      </c>
      <c r="N19" s="29">
        <v>20</v>
      </c>
      <c r="O19" s="34">
        <f t="shared" ref="O19:P19" si="27">D19/7</f>
        <v>1.1428571428571428</v>
      </c>
      <c r="P19" s="34">
        <f t="shared" si="27"/>
        <v>0</v>
      </c>
      <c r="Q19" s="29">
        <f t="shared" si="8"/>
        <v>17</v>
      </c>
      <c r="R19" s="29"/>
      <c r="S19" s="35">
        <v>2.63829787234042</v>
      </c>
      <c r="T19" s="28">
        <v>1100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5.8956888888888899E-2</v>
      </c>
      <c r="AD19" s="39">
        <f t="shared" si="12"/>
        <v>-0.65088405333333343</v>
      </c>
      <c r="AE19" s="39">
        <v>-5.42</v>
      </c>
      <c r="AF19" s="39">
        <v>-5.2095000000000002</v>
      </c>
      <c r="AG19" s="39">
        <v>0</v>
      </c>
    </row>
    <row r="20" spans="1:33" ht="15.75" customHeight="1" x14ac:dyDescent="0.2">
      <c r="A20" s="28" t="s">
        <v>62</v>
      </c>
      <c r="B20" s="28" t="s">
        <v>494</v>
      </c>
      <c r="C20" s="15">
        <f t="shared" si="4"/>
        <v>12.957142857142857</v>
      </c>
      <c r="D20" s="29">
        <v>7</v>
      </c>
      <c r="E20" s="29">
        <v>0</v>
      </c>
      <c r="F20" s="32">
        <v>90.7</v>
      </c>
      <c r="G20" s="30">
        <v>0</v>
      </c>
      <c r="H20" s="31">
        <f t="shared" si="1"/>
        <v>0</v>
      </c>
      <c r="I20" s="31">
        <f t="shared" si="2"/>
        <v>2.3362474678427021E-2</v>
      </c>
      <c r="J20" s="32">
        <f t="shared" si="5"/>
        <v>2.1189764533333308</v>
      </c>
      <c r="K20" s="32">
        <f t="shared" si="3"/>
        <v>0.30271092190476157</v>
      </c>
      <c r="L20" s="29">
        <v>17</v>
      </c>
      <c r="M20" s="33">
        <f t="shared" si="6"/>
        <v>0.41176470588235292</v>
      </c>
      <c r="N20" s="29">
        <v>12</v>
      </c>
      <c r="O20" s="34">
        <f t="shared" ref="O20:P20" si="28">D20/7</f>
        <v>1</v>
      </c>
      <c r="P20" s="34">
        <f t="shared" si="28"/>
        <v>0</v>
      </c>
      <c r="Q20" s="29">
        <f t="shared" si="8"/>
        <v>12</v>
      </c>
      <c r="R20" s="29"/>
      <c r="S20" s="35">
        <v>6.07407407407407</v>
      </c>
      <c r="T20" s="28">
        <v>1100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5.8956888888888899E-2</v>
      </c>
      <c r="AD20" s="39">
        <f t="shared" si="12"/>
        <v>-0.56952354666666671</v>
      </c>
      <c r="AE20" s="39">
        <v>-5.42</v>
      </c>
      <c r="AF20" s="39">
        <v>-5.2095000000000002</v>
      </c>
      <c r="AG20" s="39">
        <v>0</v>
      </c>
    </row>
    <row r="21" spans="1:33" ht="15.75" customHeight="1" x14ac:dyDescent="0.2">
      <c r="A21" s="28" t="s">
        <v>63</v>
      </c>
      <c r="B21" s="28" t="s">
        <v>495</v>
      </c>
      <c r="C21" s="15">
        <f t="shared" si="4"/>
        <v>13.72625</v>
      </c>
      <c r="D21" s="29">
        <v>8</v>
      </c>
      <c r="E21" s="29">
        <v>0</v>
      </c>
      <c r="F21" s="32">
        <v>109.81</v>
      </c>
      <c r="G21" s="30">
        <v>0</v>
      </c>
      <c r="H21" s="31">
        <f t="shared" si="1"/>
        <v>0</v>
      </c>
      <c r="I21" s="31">
        <f t="shared" si="2"/>
        <v>6.9680502200770975E-2</v>
      </c>
      <c r="J21" s="32">
        <f t="shared" si="5"/>
        <v>7.6516159466666611</v>
      </c>
      <c r="K21" s="32">
        <f t="shared" si="3"/>
        <v>0.95645199333333264</v>
      </c>
      <c r="L21" s="29">
        <v>5</v>
      </c>
      <c r="M21" s="33">
        <f t="shared" si="6"/>
        <v>1.6</v>
      </c>
      <c r="N21" s="29">
        <v>80</v>
      </c>
      <c r="O21" s="34">
        <f t="shared" ref="O21:P21" si="29">D21/7</f>
        <v>1.1428571428571428</v>
      </c>
      <c r="P21" s="34">
        <f t="shared" si="29"/>
        <v>0</v>
      </c>
      <c r="Q21" s="29">
        <f t="shared" si="8"/>
        <v>70</v>
      </c>
      <c r="R21" s="29"/>
      <c r="S21" s="35">
        <v>1.504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5.8956888888888899E-2</v>
      </c>
      <c r="AD21" s="39">
        <f t="shared" si="12"/>
        <v>-0.65088405333333343</v>
      </c>
      <c r="AE21" s="39">
        <v>-5.42</v>
      </c>
      <c r="AF21" s="39">
        <v>-5.2095000000000002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14.643333333333333</v>
      </c>
      <c r="D22" s="29">
        <v>12</v>
      </c>
      <c r="E22" s="29">
        <v>0</v>
      </c>
      <c r="F22" s="30">
        <v>175.72</v>
      </c>
      <c r="G22" s="30">
        <v>0</v>
      </c>
      <c r="H22" s="31">
        <f t="shared" si="1"/>
        <v>0</v>
      </c>
      <c r="I22" s="31">
        <f t="shared" si="2"/>
        <v>0.11855038652401544</v>
      </c>
      <c r="J22" s="32">
        <f t="shared" si="5"/>
        <v>20.831673919999993</v>
      </c>
      <c r="K22" s="32">
        <f t="shared" si="3"/>
        <v>1.7359728266666661</v>
      </c>
      <c r="L22" s="29">
        <v>24</v>
      </c>
      <c r="M22" s="33">
        <f t="shared" si="6"/>
        <v>0.5</v>
      </c>
      <c r="N22" s="29">
        <v>68</v>
      </c>
      <c r="O22" s="34">
        <f t="shared" ref="O22:P22" si="30">D22/7</f>
        <v>1.7142857142857142</v>
      </c>
      <c r="P22" s="34">
        <f t="shared" si="30"/>
        <v>0</v>
      </c>
      <c r="Q22" s="29">
        <f t="shared" si="8"/>
        <v>39</v>
      </c>
      <c r="R22" s="29"/>
      <c r="S22" s="35">
        <v>2.2018348623853199</v>
      </c>
      <c r="T22" s="28">
        <v>1100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5.8956888888888899E-2</v>
      </c>
      <c r="AD22" s="39">
        <f t="shared" si="12"/>
        <v>-0.97632608000000021</v>
      </c>
      <c r="AE22" s="39">
        <v>-5.42</v>
      </c>
      <c r="AF22" s="39">
        <v>-5.2095000000000002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14.956666666666665</v>
      </c>
      <c r="D23" s="29">
        <v>6</v>
      </c>
      <c r="E23" s="29">
        <v>0</v>
      </c>
      <c r="F23" s="32">
        <v>89.74</v>
      </c>
      <c r="G23" s="30">
        <v>0</v>
      </c>
      <c r="H23" s="31">
        <f t="shared" si="1"/>
        <v>0</v>
      </c>
      <c r="I23" s="31">
        <f t="shared" si="2"/>
        <v>0.13387382393581454</v>
      </c>
      <c r="J23" s="32">
        <f t="shared" si="5"/>
        <v>12.013836959999995</v>
      </c>
      <c r="K23" s="32">
        <f t="shared" si="3"/>
        <v>2.0023061599999994</v>
      </c>
      <c r="L23" s="29">
        <v>20</v>
      </c>
      <c r="M23" s="33">
        <f t="shared" si="6"/>
        <v>0.3</v>
      </c>
      <c r="N23" s="29">
        <v>65</v>
      </c>
      <c r="O23" s="34">
        <f t="shared" ref="O23:P23" si="31">D23/7</f>
        <v>0.8571428571428571</v>
      </c>
      <c r="P23" s="34">
        <f t="shared" si="31"/>
        <v>0</v>
      </c>
      <c r="Q23" s="29">
        <f t="shared" si="8"/>
        <v>75</v>
      </c>
      <c r="R23" s="29"/>
      <c r="S23" s="35">
        <v>3.4736842105263102</v>
      </c>
      <c r="T23" s="28">
        <v>1100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5.8956888888888899E-2</v>
      </c>
      <c r="AD23" s="39">
        <f t="shared" si="12"/>
        <v>-0.4881630400000001</v>
      </c>
      <c r="AE23" s="39">
        <v>-5.42</v>
      </c>
      <c r="AF23" s="39">
        <v>-5.2095000000000002</v>
      </c>
      <c r="AG23" s="39">
        <v>0</v>
      </c>
    </row>
    <row r="24" spans="1:33" ht="15.75" customHeight="1" x14ac:dyDescent="0.2">
      <c r="A24" s="28" t="s">
        <v>66</v>
      </c>
      <c r="B24" s="28" t="s">
        <v>496</v>
      </c>
      <c r="C24" s="15">
        <f t="shared" si="4"/>
        <v>15.011818181818178</v>
      </c>
      <c r="D24" s="29">
        <v>11</v>
      </c>
      <c r="E24" s="29">
        <v>0</v>
      </c>
      <c r="F24" s="32">
        <v>165.12999999999997</v>
      </c>
      <c r="G24" s="32">
        <v>0</v>
      </c>
      <c r="H24" s="31">
        <f t="shared" si="1"/>
        <v>0</v>
      </c>
      <c r="I24" s="31">
        <f t="shared" si="2"/>
        <v>0.1365047806374774</v>
      </c>
      <c r="J24" s="32">
        <f t="shared" si="5"/>
        <v>22.541034426666638</v>
      </c>
      <c r="K24" s="32">
        <f t="shared" si="3"/>
        <v>2.0491849478787851</v>
      </c>
      <c r="L24" s="29">
        <v>24</v>
      </c>
      <c r="M24" s="33">
        <f t="shared" si="6"/>
        <v>0.45833333333333331</v>
      </c>
      <c r="N24" s="29">
        <v>57</v>
      </c>
      <c r="O24" s="34">
        <f t="shared" ref="O24:P24" si="32">D24/7</f>
        <v>1.5714285714285714</v>
      </c>
      <c r="P24" s="34">
        <f t="shared" si="32"/>
        <v>0</v>
      </c>
      <c r="Q24" s="29">
        <f t="shared" si="8"/>
        <v>36</v>
      </c>
      <c r="R24" s="29"/>
      <c r="S24" s="35">
        <v>2.81632653061224</v>
      </c>
      <c r="T24" s="28">
        <v>1100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5.8956888888888899E-2</v>
      </c>
      <c r="AD24" s="39">
        <f t="shared" si="12"/>
        <v>-0.89496557333333349</v>
      </c>
      <c r="AE24" s="39">
        <v>-5.42</v>
      </c>
      <c r="AF24" s="39">
        <v>-5.2095000000000002</v>
      </c>
      <c r="AG24" s="39">
        <v>0</v>
      </c>
    </row>
    <row r="25" spans="1:33" ht="15.75" customHeight="1" x14ac:dyDescent="0.2">
      <c r="A25" s="28" t="s">
        <v>67</v>
      </c>
      <c r="B25" s="14" t="s">
        <v>497</v>
      </c>
      <c r="C25" s="15">
        <f t="shared" si="4"/>
        <v>15.790909090909089</v>
      </c>
      <c r="D25" s="29">
        <v>22</v>
      </c>
      <c r="E25" s="29">
        <v>0</v>
      </c>
      <c r="F25" s="32">
        <v>347.4</v>
      </c>
      <c r="G25" s="32">
        <v>0</v>
      </c>
      <c r="H25" s="31">
        <f t="shared" si="1"/>
        <v>0</v>
      </c>
      <c r="I25" s="31">
        <f t="shared" si="2"/>
        <v>0.17167550044137392</v>
      </c>
      <c r="J25" s="32">
        <f t="shared" si="5"/>
        <v>59.640068853333297</v>
      </c>
      <c r="K25" s="32">
        <f t="shared" si="3"/>
        <v>2.7109122206060587</v>
      </c>
      <c r="L25" s="29">
        <v>39</v>
      </c>
      <c r="M25" s="33">
        <f t="shared" si="6"/>
        <v>0.5641025641025641</v>
      </c>
      <c r="N25" s="29">
        <v>32</v>
      </c>
      <c r="O25" s="34">
        <f t="shared" ref="O25:P25" si="33">D25/7</f>
        <v>3.1428571428571428</v>
      </c>
      <c r="P25" s="34">
        <f t="shared" si="33"/>
        <v>0</v>
      </c>
      <c r="Q25" s="29">
        <f t="shared" si="8"/>
        <v>10</v>
      </c>
      <c r="R25" s="29"/>
      <c r="S25" s="35">
        <v>2.358974358974359</v>
      </c>
      <c r="T25" s="28">
        <v>1100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5.8956888888888899E-2</v>
      </c>
      <c r="AD25" s="39">
        <f t="shared" si="12"/>
        <v>-1.789931146666667</v>
      </c>
      <c r="AE25" s="39">
        <v>-5.42</v>
      </c>
      <c r="AF25" s="39">
        <v>-5.21</v>
      </c>
      <c r="AG25" s="39">
        <v>0</v>
      </c>
    </row>
    <row r="26" spans="1:33" ht="15.75" customHeight="1" x14ac:dyDescent="0.2">
      <c r="A26" s="14" t="s">
        <v>68</v>
      </c>
      <c r="B26" s="14" t="s">
        <v>498</v>
      </c>
      <c r="C26" s="15">
        <f t="shared" si="4"/>
        <v>17.12</v>
      </c>
      <c r="D26" s="16">
        <v>9</v>
      </c>
      <c r="E26" s="16">
        <v>0</v>
      </c>
      <c r="F26" s="17">
        <v>154.08000000000001</v>
      </c>
      <c r="G26" s="17">
        <v>0</v>
      </c>
      <c r="H26" s="31">
        <f t="shared" si="1"/>
        <v>0</v>
      </c>
      <c r="I26" s="31">
        <f t="shared" si="2"/>
        <v>0.25129319470404993</v>
      </c>
      <c r="J26" s="32">
        <f t="shared" si="5"/>
        <v>38.719255440000019</v>
      </c>
      <c r="K26" s="32">
        <f t="shared" si="3"/>
        <v>4.3021394933333355</v>
      </c>
      <c r="L26" s="16">
        <v>29</v>
      </c>
      <c r="M26" s="33">
        <f t="shared" si="6"/>
        <v>0.31034482758620691</v>
      </c>
      <c r="N26" s="16">
        <v>25</v>
      </c>
      <c r="O26" s="34">
        <f t="shared" ref="O26:P26" si="34">D26/7</f>
        <v>1.2857142857142858</v>
      </c>
      <c r="P26" s="34">
        <f t="shared" si="34"/>
        <v>0</v>
      </c>
      <c r="Q26" s="29">
        <f t="shared" si="8"/>
        <v>19</v>
      </c>
      <c r="R26" s="29"/>
      <c r="S26" s="21">
        <v>2.8689655172413788</v>
      </c>
      <c r="T26" s="28">
        <v>1100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5.8956888888888899E-2</v>
      </c>
      <c r="AD26" s="39">
        <f t="shared" si="12"/>
        <v>-0.73224456000000016</v>
      </c>
      <c r="AE26" s="25">
        <v>-4.95</v>
      </c>
      <c r="AF26" s="25">
        <v>-5.2184999999999997</v>
      </c>
      <c r="AG26" s="25">
        <v>0</v>
      </c>
    </row>
    <row r="27" spans="1:33" ht="15.75" customHeight="1" x14ac:dyDescent="0.2">
      <c r="A27" s="14" t="s">
        <v>69</v>
      </c>
      <c r="B27" s="14" t="s">
        <v>499</v>
      </c>
      <c r="C27" s="15">
        <f t="shared" si="4"/>
        <v>18.376249999999999</v>
      </c>
      <c r="D27" s="16">
        <v>8</v>
      </c>
      <c r="E27" s="16">
        <v>0</v>
      </c>
      <c r="F27" s="17">
        <v>147.01</v>
      </c>
      <c r="G27" s="17">
        <v>0</v>
      </c>
      <c r="H27" s="31">
        <f t="shared" si="1"/>
        <v>0</v>
      </c>
      <c r="I27" s="31">
        <f t="shared" si="2"/>
        <v>0.29222240627621698</v>
      </c>
      <c r="J27" s="32">
        <f t="shared" si="5"/>
        <v>42.959615946666659</v>
      </c>
      <c r="K27" s="32">
        <f t="shared" si="3"/>
        <v>5.3699519933333324</v>
      </c>
      <c r="L27" s="16">
        <v>24</v>
      </c>
      <c r="M27" s="33">
        <f t="shared" si="6"/>
        <v>0.33333333333333331</v>
      </c>
      <c r="N27" s="16">
        <v>17</v>
      </c>
      <c r="O27" s="34">
        <f t="shared" ref="O27:P27" si="35">D27/7</f>
        <v>1.1428571428571428</v>
      </c>
      <c r="P27" s="34">
        <f t="shared" si="35"/>
        <v>0</v>
      </c>
      <c r="Q27" s="29">
        <f t="shared" si="8"/>
        <v>14</v>
      </c>
      <c r="R27" s="29"/>
      <c r="S27" s="21">
        <v>4.5106382978723403</v>
      </c>
      <c r="T27" s="28">
        <v>1100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5.8956888888888899E-2</v>
      </c>
      <c r="AD27" s="39">
        <f t="shared" si="12"/>
        <v>-0.65088405333333343</v>
      </c>
      <c r="AE27" s="25">
        <v>-4.95</v>
      </c>
      <c r="AF27" s="25">
        <v>-5.2184999999999997</v>
      </c>
      <c r="AG27" s="25">
        <v>0</v>
      </c>
    </row>
    <row r="28" spans="1:33" ht="15.75" customHeight="1" x14ac:dyDescent="0.2">
      <c r="A28" s="14" t="s">
        <v>70</v>
      </c>
      <c r="B28" s="14" t="s">
        <v>500</v>
      </c>
      <c r="C28" s="15">
        <f t="shared" si="4"/>
        <v>18.846428571428572</v>
      </c>
      <c r="D28" s="16">
        <v>14</v>
      </c>
      <c r="E28" s="16">
        <v>0</v>
      </c>
      <c r="F28" s="17">
        <v>263.85000000000002</v>
      </c>
      <c r="G28" s="17">
        <v>0</v>
      </c>
      <c r="H28" s="31">
        <f t="shared" si="1"/>
        <v>0</v>
      </c>
      <c r="I28" s="31">
        <f t="shared" si="2"/>
        <v>0.30613777868738556</v>
      </c>
      <c r="J28" s="32">
        <f t="shared" si="5"/>
        <v>80.774452906666681</v>
      </c>
      <c r="K28" s="32">
        <f t="shared" si="3"/>
        <v>5.7696037790476202</v>
      </c>
      <c r="L28" s="16">
        <v>17</v>
      </c>
      <c r="M28" s="33">
        <f t="shared" si="6"/>
        <v>0.82352941176470584</v>
      </c>
      <c r="N28" s="16">
        <v>4</v>
      </c>
      <c r="O28" s="34">
        <f t="shared" ref="O28:P28" si="36">D28/7</f>
        <v>2</v>
      </c>
      <c r="P28" s="34">
        <f t="shared" si="36"/>
        <v>0</v>
      </c>
      <c r="Q28" s="29">
        <f t="shared" si="8"/>
        <v>2</v>
      </c>
      <c r="R28" s="29"/>
      <c r="S28" s="21">
        <v>4.0727272727272723</v>
      </c>
      <c r="T28" s="28">
        <v>1100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5.8956888888888899E-2</v>
      </c>
      <c r="AD28" s="39">
        <f t="shared" si="12"/>
        <v>-1.1390470933333334</v>
      </c>
      <c r="AE28" s="25">
        <v>-4.95</v>
      </c>
      <c r="AF28" s="25">
        <v>-5.2184999999999997</v>
      </c>
      <c r="AG28" s="25">
        <v>0</v>
      </c>
    </row>
    <row r="29" spans="1:33" ht="15.75" customHeight="1" x14ac:dyDescent="0.2">
      <c r="A29" s="14" t="s">
        <v>71</v>
      </c>
      <c r="B29" s="14" t="s">
        <v>501</v>
      </c>
      <c r="C29" s="15">
        <f t="shared" si="4"/>
        <v>19.73</v>
      </c>
      <c r="D29" s="16">
        <v>4</v>
      </c>
      <c r="E29" s="16">
        <v>0</v>
      </c>
      <c r="F29" s="17">
        <v>78.92</v>
      </c>
      <c r="G29" s="17">
        <v>0</v>
      </c>
      <c r="H29" s="31">
        <f t="shared" si="1"/>
        <v>0</v>
      </c>
      <c r="I29" s="31">
        <f t="shared" si="2"/>
        <v>0.33451403184659556</v>
      </c>
      <c r="J29" s="32">
        <f t="shared" si="5"/>
        <v>26.399847393333324</v>
      </c>
      <c r="K29" s="32">
        <f t="shared" si="3"/>
        <v>6.5999618483333311</v>
      </c>
      <c r="L29" s="16">
        <v>13</v>
      </c>
      <c r="M29" s="33">
        <f t="shared" si="6"/>
        <v>0.30769230769230771</v>
      </c>
      <c r="N29" s="16">
        <v>60</v>
      </c>
      <c r="O29" s="34">
        <f t="shared" ref="O29:P29" si="37">D29/7</f>
        <v>0.5714285714285714</v>
      </c>
      <c r="P29" s="34">
        <f t="shared" si="37"/>
        <v>0</v>
      </c>
      <c r="Q29" s="29">
        <f t="shared" si="8"/>
        <v>105</v>
      </c>
      <c r="R29" s="29"/>
      <c r="S29" s="21">
        <v>2.2028985507246381</v>
      </c>
      <c r="T29" s="28">
        <v>1100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5.8956888888888899E-2</v>
      </c>
      <c r="AD29" s="39">
        <f t="shared" si="12"/>
        <v>-0.32544202666666672</v>
      </c>
      <c r="AE29" s="25">
        <v>-4.95</v>
      </c>
      <c r="AF29" s="25">
        <v>-5.1391776450000002</v>
      </c>
      <c r="AG29" s="25">
        <v>0</v>
      </c>
    </row>
    <row r="30" spans="1:33" ht="15.75" customHeight="1" x14ac:dyDescent="0.2">
      <c r="A30" s="14" t="s">
        <v>72</v>
      </c>
      <c r="B30" s="14" t="s">
        <v>226</v>
      </c>
      <c r="C30" s="15">
        <f t="shared" si="4"/>
        <v>19.413333333333334</v>
      </c>
      <c r="D30" s="16">
        <v>3</v>
      </c>
      <c r="E30" s="16">
        <v>0</v>
      </c>
      <c r="F30" s="17">
        <v>58.24</v>
      </c>
      <c r="G30" s="17">
        <v>0</v>
      </c>
      <c r="H30" s="31">
        <f t="shared" si="1"/>
        <v>0</v>
      </c>
      <c r="I30" s="31">
        <f t="shared" si="2"/>
        <v>0.3261055210336537</v>
      </c>
      <c r="J30" s="32">
        <f t="shared" si="5"/>
        <v>18.992385544999991</v>
      </c>
      <c r="K30" s="32">
        <f t="shared" si="3"/>
        <v>6.3307951816666632</v>
      </c>
      <c r="L30" s="16">
        <v>10</v>
      </c>
      <c r="M30" s="33">
        <f t="shared" si="6"/>
        <v>0.3</v>
      </c>
      <c r="N30" s="16">
        <v>57</v>
      </c>
      <c r="O30" s="34">
        <f t="shared" ref="O30:P30" si="38">D30/7</f>
        <v>0.42857142857142855</v>
      </c>
      <c r="P30" s="34">
        <f t="shared" si="38"/>
        <v>0</v>
      </c>
      <c r="Q30" s="29">
        <f t="shared" si="8"/>
        <v>133</v>
      </c>
      <c r="R30" s="29"/>
      <c r="S30" s="21">
        <v>2.417112299465241</v>
      </c>
      <c r="T30" s="28">
        <v>1100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5.8956888888888899E-2</v>
      </c>
      <c r="AD30" s="39">
        <f t="shared" si="12"/>
        <v>-0.24408152000000005</v>
      </c>
      <c r="AE30" s="25">
        <v>-4.95</v>
      </c>
      <c r="AF30" s="25">
        <v>-5.1391776450000002</v>
      </c>
      <c r="AG30" s="25">
        <v>0</v>
      </c>
    </row>
    <row r="31" spans="1:33" ht="15.75" customHeight="1" x14ac:dyDescent="0.2">
      <c r="A31" s="14" t="s">
        <v>73</v>
      </c>
      <c r="B31" s="50" t="s">
        <v>113</v>
      </c>
      <c r="C31" s="15">
        <f t="shared" si="4"/>
        <v>16.572500000000002</v>
      </c>
      <c r="D31" s="16">
        <v>4</v>
      </c>
      <c r="E31" s="16">
        <v>0</v>
      </c>
      <c r="F31" s="17">
        <v>66.290000000000006</v>
      </c>
      <c r="G31" s="42">
        <v>0</v>
      </c>
      <c r="H31" s="31">
        <f t="shared" si="1"/>
        <v>0</v>
      </c>
      <c r="I31" s="31">
        <f t="shared" si="2"/>
        <v>0.23630030763815563</v>
      </c>
      <c r="J31" s="32">
        <f t="shared" si="5"/>
        <v>15.664347393333339</v>
      </c>
      <c r="K31" s="32">
        <f t="shared" si="3"/>
        <v>3.9160868483333346</v>
      </c>
      <c r="L31" s="16">
        <v>10</v>
      </c>
      <c r="M31" s="33">
        <f t="shared" si="6"/>
        <v>0.4</v>
      </c>
      <c r="N31" s="16">
        <v>54</v>
      </c>
      <c r="O31" s="34">
        <f t="shared" ref="O31:P32" si="39">D31/7</f>
        <v>0.5714285714285714</v>
      </c>
      <c r="P31" s="34">
        <f t="shared" si="39"/>
        <v>0</v>
      </c>
      <c r="Q31" s="29">
        <f t="shared" si="8"/>
        <v>94</v>
      </c>
      <c r="R31" s="29"/>
      <c r="S31" s="21">
        <v>2.8</v>
      </c>
      <c r="T31" s="14">
        <v>300</v>
      </c>
      <c r="U31" s="22">
        <v>800</v>
      </c>
      <c r="V31" s="1" t="s">
        <v>1502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5.8956888888888899E-2</v>
      </c>
      <c r="AD31" s="39">
        <f t="shared" si="12"/>
        <v>-0.32544202666666672</v>
      </c>
      <c r="AE31" s="43">
        <v>-4.95</v>
      </c>
      <c r="AF31" s="43">
        <v>-5.1391776450000002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16.071999999999999</v>
      </c>
      <c r="D32" s="52">
        <v>15</v>
      </c>
      <c r="E32" s="52">
        <v>0</v>
      </c>
      <c r="F32" s="53">
        <v>241.08</v>
      </c>
      <c r="G32" s="53">
        <v>-19.57</v>
      </c>
      <c r="H32" s="31">
        <f t="shared" si="1"/>
        <v>8.1176372988219669E-2</v>
      </c>
      <c r="I32" s="31">
        <f t="shared" si="2"/>
        <v>0.13601264196532276</v>
      </c>
      <c r="J32" s="32">
        <f t="shared" si="5"/>
        <v>32.789927725000013</v>
      </c>
      <c r="K32" s="32">
        <f t="shared" si="3"/>
        <v>2.1859951816666676</v>
      </c>
      <c r="L32" s="52">
        <v>21</v>
      </c>
      <c r="M32" s="33">
        <f t="shared" si="6"/>
        <v>0.7142857142857143</v>
      </c>
      <c r="N32" s="52">
        <v>41</v>
      </c>
      <c r="O32" s="34">
        <f t="shared" si="39"/>
        <v>2.1428571428571428</v>
      </c>
      <c r="P32" s="34">
        <f t="shared" si="39"/>
        <v>0</v>
      </c>
      <c r="Q32" s="29">
        <f t="shared" si="8"/>
        <v>19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3.4893617021276602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4</v>
      </c>
      <c r="X32" s="38">
        <f t="shared" si="9"/>
        <v>0.26666666666666666</v>
      </c>
      <c r="Y32" s="39">
        <f t="shared" si="10"/>
        <v>3.9140000000000001</v>
      </c>
      <c r="Z32" s="51">
        <v>1</v>
      </c>
      <c r="AA32" s="51" t="s">
        <v>34</v>
      </c>
      <c r="AB32" s="40">
        <f t="shared" si="11"/>
        <v>-0.69</v>
      </c>
      <c r="AC32" s="57">
        <v>5.8956888888888899E-2</v>
      </c>
      <c r="AD32" s="39">
        <f t="shared" si="12"/>
        <v>-1.2204076000000001</v>
      </c>
      <c r="AE32" s="58">
        <v>-4.95</v>
      </c>
      <c r="AF32" s="58">
        <v>-5.1391776450000002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8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Info!B1:BJ5000""),3,FALSE),"""")"),"Brown Extension Cord 3 Pack, 10ft 15ft &amp; 20ft - 16/2 Durable Electrical Cable")</f>
        <v>Brown Extension Cord 3 Pack, 10ft 15ft &amp; 20ft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Info!B1:BJ5000""),2,FALSE),"""")"),"B07ZG1V1BB")</f>
        <v>B07ZG1V1BB</v>
      </c>
      <c r="B2" s="3" t="s">
        <v>502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6.75" customHeight="1" x14ac:dyDescent="0.2">
      <c r="A3" s="76" t="s">
        <v>30</v>
      </c>
      <c r="B3" s="77"/>
      <c r="C3" s="47">
        <f>((AE32+AF32)/0.85)*-1</f>
        <v>13.677058823529411</v>
      </c>
      <c r="D3" s="5">
        <f>SUM(D4:D99765)</f>
        <v>63</v>
      </c>
      <c r="E3" s="5"/>
      <c r="F3" s="6">
        <f t="shared" ref="F3:G3" si="0">SUM(F4:F99765)</f>
        <v>846.95</v>
      </c>
      <c r="G3" s="6">
        <f t="shared" si="0"/>
        <v>-31.3</v>
      </c>
      <c r="H3" s="7">
        <f t="shared" ref="H3:H32" si="1">G3/F3*-1</f>
        <v>3.6956136725898814E-2</v>
      </c>
      <c r="I3" s="8">
        <f t="shared" ref="I3:I32" si="2">J3/F3</f>
        <v>1.0746140228171623E-2</v>
      </c>
      <c r="J3" s="6">
        <f>SUM(J4:J99765)</f>
        <v>9.1014434662499575</v>
      </c>
      <c r="K3" s="6">
        <f t="shared" ref="K3:K32" si="3">J3/D3</f>
        <v>0.14446735660714219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0.5 - Nov
0.5 - Dec
0.5 - Jan
0.5 - Feb")</f>
        <v>0.5 - March
0.5 - April
0.5 - May
0.5 - June
0.5 - July
0.5 -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QTY-18")</f>
        <v>US QTY-18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8</v>
      </c>
      <c r="X3" s="7">
        <f>W3/D3</f>
        <v>0.12698412698412698</v>
      </c>
      <c r="Y3" s="6"/>
      <c r="Z3" s="5"/>
      <c r="AA3" s="5"/>
      <c r="AB3" s="5"/>
      <c r="AC3" s="5"/>
      <c r="AD3" s="6">
        <f>SUM(AD4:AD99765)</f>
        <v>-7.1540565337499995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Info!B2:BZ7000""),37,FALSE)),"""")*-1"),-6.2055)</f>
        <v>-6.2054999999999998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84</v>
      </c>
      <c r="U4" s="22">
        <v>42</v>
      </c>
      <c r="V4" s="23" t="s">
        <v>503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-4.6399999999999997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84</v>
      </c>
      <c r="U5" s="36">
        <v>42</v>
      </c>
      <c r="V5" s="37" t="s">
        <v>504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-4.6399999999999997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84</v>
      </c>
      <c r="U6" s="36">
        <v>42</v>
      </c>
      <c r="V6" s="37" t="s">
        <v>505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-4.6399999999999997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84</v>
      </c>
      <c r="U7" s="36">
        <v>42</v>
      </c>
      <c r="V7" s="37" t="s">
        <v>506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-4.6399999999999997</v>
      </c>
      <c r="AG7" s="39">
        <v>0</v>
      </c>
    </row>
    <row r="8" spans="1:33" ht="15.75" customHeight="1" x14ac:dyDescent="0.2">
      <c r="A8" s="28" t="s">
        <v>41</v>
      </c>
      <c r="B8" s="28" t="s">
        <v>46</v>
      </c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42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>
        <v>9.3023255813953404E-2</v>
      </c>
      <c r="T8" s="28">
        <v>42</v>
      </c>
      <c r="U8" s="36">
        <v>24</v>
      </c>
      <c r="V8" s="37" t="s">
        <v>507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-4.6399999999999997</v>
      </c>
      <c r="AG8" s="39">
        <v>0</v>
      </c>
    </row>
    <row r="9" spans="1:33" ht="15.75" customHeight="1" x14ac:dyDescent="0.2">
      <c r="A9" s="28" t="s">
        <v>43</v>
      </c>
      <c r="B9" s="28" t="s">
        <v>508</v>
      </c>
      <c r="C9" s="15">
        <f t="shared" si="4"/>
        <v>12.99</v>
      </c>
      <c r="D9" s="29">
        <v>5</v>
      </c>
      <c r="E9" s="29">
        <v>1</v>
      </c>
      <c r="F9" s="30">
        <v>64.95</v>
      </c>
      <c r="G9" s="30">
        <v>-7.0000000000000007E-2</v>
      </c>
      <c r="H9" s="31">
        <f t="shared" si="1"/>
        <v>1.0777521170130871E-3</v>
      </c>
      <c r="I9" s="31">
        <f t="shared" si="2"/>
        <v>6.5738533262766255E-2</v>
      </c>
      <c r="J9" s="32">
        <f t="shared" si="5"/>
        <v>4.2697177354166689</v>
      </c>
      <c r="K9" s="32">
        <f t="shared" si="3"/>
        <v>0.85394354708333375</v>
      </c>
      <c r="L9" s="29">
        <v>31</v>
      </c>
      <c r="M9" s="33">
        <f t="shared" si="6"/>
        <v>0.16129032258064516</v>
      </c>
      <c r="N9" s="29">
        <v>37</v>
      </c>
      <c r="O9" s="34">
        <f t="shared" ref="O9:P9" si="17">D9/7</f>
        <v>0.7142857142857143</v>
      </c>
      <c r="P9" s="34">
        <f t="shared" si="17"/>
        <v>0.14285714285714285</v>
      </c>
      <c r="Q9" s="29">
        <f t="shared" si="8"/>
        <v>43</v>
      </c>
      <c r="R9" s="29"/>
      <c r="S9" s="35">
        <v>0.41025641025641002</v>
      </c>
      <c r="T9" s="28">
        <v>42</v>
      </c>
      <c r="U9" s="36">
        <v>24</v>
      </c>
      <c r="V9" s="37" t="s">
        <v>509</v>
      </c>
      <c r="W9" s="28">
        <v>1</v>
      </c>
      <c r="X9" s="38">
        <f t="shared" si="9"/>
        <v>0.2</v>
      </c>
      <c r="Y9" s="39">
        <f t="shared" si="10"/>
        <v>2.3333333333333334E-2</v>
      </c>
      <c r="Z9" s="28">
        <v>2</v>
      </c>
      <c r="AA9" s="28" t="s">
        <v>34</v>
      </c>
      <c r="AB9" s="40">
        <f t="shared" si="11"/>
        <v>-0.69</v>
      </c>
      <c r="AC9" s="41">
        <v>8.2287284722222229E-2</v>
      </c>
      <c r="AD9" s="39">
        <f t="shared" si="12"/>
        <v>-0.56778226458333325</v>
      </c>
      <c r="AE9" s="39">
        <v>-5.42</v>
      </c>
      <c r="AF9" s="39">
        <v>-4.6399999999999997</v>
      </c>
      <c r="AG9" s="39">
        <v>0</v>
      </c>
    </row>
    <row r="10" spans="1:33" ht="15.75" customHeight="1" x14ac:dyDescent="0.2">
      <c r="A10" s="28" t="s">
        <v>45</v>
      </c>
      <c r="B10" s="28" t="s">
        <v>348</v>
      </c>
      <c r="C10" s="15">
        <f t="shared" si="4"/>
        <v>13.656666666666666</v>
      </c>
      <c r="D10" s="29">
        <v>6</v>
      </c>
      <c r="E10" s="29">
        <v>1</v>
      </c>
      <c r="F10" s="30">
        <v>81.94</v>
      </c>
      <c r="G10" s="30">
        <v>-0.08</v>
      </c>
      <c r="H10" s="31">
        <f t="shared" si="1"/>
        <v>9.7632413961435197E-4</v>
      </c>
      <c r="I10" s="31">
        <f t="shared" si="2"/>
        <v>0.10407201955699306</v>
      </c>
      <c r="J10" s="32">
        <f t="shared" si="5"/>
        <v>8.5276612825000111</v>
      </c>
      <c r="K10" s="32">
        <f t="shared" si="3"/>
        <v>1.4212768804166684</v>
      </c>
      <c r="L10" s="29">
        <v>33</v>
      </c>
      <c r="M10" s="33">
        <f t="shared" si="6"/>
        <v>0.18181818181818182</v>
      </c>
      <c r="N10" s="29">
        <v>23</v>
      </c>
      <c r="O10" s="34">
        <f t="shared" ref="O10:P10" si="18">D10/7</f>
        <v>0.8571428571428571</v>
      </c>
      <c r="P10" s="34">
        <f t="shared" si="18"/>
        <v>0.14285714285714285</v>
      </c>
      <c r="Q10" s="29">
        <f t="shared" si="8"/>
        <v>23</v>
      </c>
      <c r="R10" s="29"/>
      <c r="S10" s="35">
        <v>1.92</v>
      </c>
      <c r="T10" s="28">
        <v>42</v>
      </c>
      <c r="U10" s="36">
        <v>24</v>
      </c>
      <c r="V10" s="37" t="s">
        <v>510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8.2287284722222229E-2</v>
      </c>
      <c r="AD10" s="39">
        <f t="shared" si="12"/>
        <v>-0.68133871749999997</v>
      </c>
      <c r="AE10" s="39">
        <v>-5.42</v>
      </c>
      <c r="AF10" s="39">
        <v>-4.6399999999999997</v>
      </c>
      <c r="AG10" s="39">
        <v>0</v>
      </c>
    </row>
    <row r="11" spans="1:33" ht="15.75" customHeight="1" x14ac:dyDescent="0.2">
      <c r="A11" s="28" t="s">
        <v>47</v>
      </c>
      <c r="B11" s="28" t="s">
        <v>98</v>
      </c>
      <c r="C11" s="15">
        <f t="shared" si="4"/>
        <v>16.077500000000001</v>
      </c>
      <c r="D11" s="29">
        <v>4</v>
      </c>
      <c r="E11" s="29">
        <v>0</v>
      </c>
      <c r="F11" s="30">
        <v>64.31</v>
      </c>
      <c r="G11" s="30">
        <v>0</v>
      </c>
      <c r="H11" s="31">
        <f t="shared" si="1"/>
        <v>0</v>
      </c>
      <c r="I11" s="31">
        <f t="shared" si="2"/>
        <v>0.21721776066448964</v>
      </c>
      <c r="J11" s="32">
        <f t="shared" si="5"/>
        <v>13.96927418833333</v>
      </c>
      <c r="K11" s="32">
        <f t="shared" si="3"/>
        <v>3.4923185470833324</v>
      </c>
      <c r="L11" s="29">
        <v>9</v>
      </c>
      <c r="M11" s="33">
        <f t="shared" si="6"/>
        <v>0.44444444444444442</v>
      </c>
      <c r="N11" s="29">
        <v>27</v>
      </c>
      <c r="O11" s="34">
        <f t="shared" ref="O11:P11" si="19">D11/7</f>
        <v>0.5714285714285714</v>
      </c>
      <c r="P11" s="34">
        <f t="shared" si="19"/>
        <v>0</v>
      </c>
      <c r="Q11" s="29">
        <f t="shared" si="8"/>
        <v>47</v>
      </c>
      <c r="R11" s="29"/>
      <c r="S11" s="35">
        <v>1.7333333333333301</v>
      </c>
      <c r="T11" s="28">
        <v>294</v>
      </c>
      <c r="U11" s="36">
        <v>24</v>
      </c>
      <c r="V11" s="37" t="s">
        <v>511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8.2287284722222229E-2</v>
      </c>
      <c r="AD11" s="39">
        <f t="shared" si="12"/>
        <v>-0.45422581166666665</v>
      </c>
      <c r="AE11" s="39">
        <v>-5.42</v>
      </c>
      <c r="AF11" s="39">
        <v>-4.6399999999999997</v>
      </c>
      <c r="AG11" s="39">
        <v>0</v>
      </c>
    </row>
    <row r="12" spans="1:33" ht="15.75" customHeight="1" x14ac:dyDescent="0.2">
      <c r="A12" s="28" t="s">
        <v>49</v>
      </c>
      <c r="B12" s="28" t="s">
        <v>512</v>
      </c>
      <c r="C12" s="15">
        <f t="shared" si="4"/>
        <v>15.669999999999998</v>
      </c>
      <c r="D12" s="29">
        <v>2</v>
      </c>
      <c r="E12" s="29">
        <v>0</v>
      </c>
      <c r="F12" s="30">
        <v>31.339999999999996</v>
      </c>
      <c r="G12" s="30">
        <v>0</v>
      </c>
      <c r="H12" s="31">
        <f t="shared" si="1"/>
        <v>0</v>
      </c>
      <c r="I12" s="31">
        <f t="shared" si="2"/>
        <v>0.20076219190065928</v>
      </c>
      <c r="J12" s="32">
        <f t="shared" si="5"/>
        <v>6.2918870941666611</v>
      </c>
      <c r="K12" s="32">
        <f t="shared" si="3"/>
        <v>3.1459435470833306</v>
      </c>
      <c r="L12" s="29">
        <v>7</v>
      </c>
      <c r="M12" s="33">
        <f t="shared" si="6"/>
        <v>0.2857142857142857</v>
      </c>
      <c r="N12" s="29">
        <v>23</v>
      </c>
      <c r="O12" s="34">
        <f t="shared" ref="O12:P12" si="20">D12/7</f>
        <v>0.2857142857142857</v>
      </c>
      <c r="P12" s="34">
        <f t="shared" si="20"/>
        <v>0</v>
      </c>
      <c r="Q12" s="29">
        <f t="shared" si="8"/>
        <v>80</v>
      </c>
      <c r="R12" s="29"/>
      <c r="S12" s="35">
        <v>2.72</v>
      </c>
      <c r="T12" s="28">
        <v>270</v>
      </c>
      <c r="U12" s="36">
        <v>18</v>
      </c>
      <c r="V12" s="37" t="s">
        <v>513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8.2287284722222229E-2</v>
      </c>
      <c r="AD12" s="39">
        <f t="shared" si="12"/>
        <v>-0.22711290583333332</v>
      </c>
      <c r="AE12" s="39">
        <v>-5.42</v>
      </c>
      <c r="AF12" s="39">
        <v>-4.6399999999999997</v>
      </c>
      <c r="AG12" s="39">
        <v>0</v>
      </c>
    </row>
    <row r="13" spans="1:33" ht="15.75" customHeight="1" x14ac:dyDescent="0.2">
      <c r="A13" s="28" t="s">
        <v>51</v>
      </c>
      <c r="B13" s="28" t="s">
        <v>514</v>
      </c>
      <c r="C13" s="15">
        <f t="shared" si="4"/>
        <v>14.99</v>
      </c>
      <c r="D13" s="29">
        <v>2</v>
      </c>
      <c r="E13" s="29">
        <v>0</v>
      </c>
      <c r="F13" s="32">
        <v>29.98</v>
      </c>
      <c r="G13" s="30">
        <v>0</v>
      </c>
      <c r="H13" s="31">
        <f t="shared" si="1"/>
        <v>0</v>
      </c>
      <c r="I13" s="31">
        <f t="shared" si="2"/>
        <v>0.17131044343451199</v>
      </c>
      <c r="J13" s="32">
        <f t="shared" si="5"/>
        <v>5.1358870941666694</v>
      </c>
      <c r="K13" s="32">
        <f t="shared" si="3"/>
        <v>2.5679435470833347</v>
      </c>
      <c r="L13" s="29">
        <v>4</v>
      </c>
      <c r="M13" s="33">
        <f t="shared" si="6"/>
        <v>0.5</v>
      </c>
      <c r="N13" s="29">
        <v>45</v>
      </c>
      <c r="O13" s="34">
        <f t="shared" ref="O13:P13" si="21">D13/7</f>
        <v>0.2857142857142857</v>
      </c>
      <c r="P13" s="34">
        <f t="shared" si="21"/>
        <v>0</v>
      </c>
      <c r="Q13" s="29">
        <f t="shared" si="8"/>
        <v>157</v>
      </c>
      <c r="R13" s="29"/>
      <c r="S13" s="35">
        <v>0.8</v>
      </c>
      <c r="T13" s="28">
        <v>270</v>
      </c>
      <c r="U13" s="36">
        <v>18</v>
      </c>
      <c r="V13" s="37" t="s">
        <v>513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8.2287284722222229E-2</v>
      </c>
      <c r="AD13" s="39">
        <f t="shared" si="12"/>
        <v>-0.22711290583333332</v>
      </c>
      <c r="AE13" s="39">
        <v>-5.42</v>
      </c>
      <c r="AF13" s="39">
        <v>-4.6399999999999997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15.91</v>
      </c>
      <c r="D14" s="29">
        <v>2</v>
      </c>
      <c r="E14" s="29">
        <v>0</v>
      </c>
      <c r="F14" s="32">
        <v>31.82</v>
      </c>
      <c r="G14" s="30">
        <v>0</v>
      </c>
      <c r="H14" s="31">
        <f t="shared" si="1"/>
        <v>0</v>
      </c>
      <c r="I14" s="31">
        <f t="shared" si="2"/>
        <v>0.21055584833961877</v>
      </c>
      <c r="J14" s="32">
        <f t="shared" si="5"/>
        <v>6.6998870941666695</v>
      </c>
      <c r="K14" s="32">
        <f t="shared" si="3"/>
        <v>3.3499435470833347</v>
      </c>
      <c r="L14" s="29">
        <v>11</v>
      </c>
      <c r="M14" s="33">
        <f t="shared" si="6"/>
        <v>0.18181818181818182</v>
      </c>
      <c r="N14" s="29">
        <v>37</v>
      </c>
      <c r="O14" s="34">
        <f t="shared" ref="O14:P14" si="22">D14/7</f>
        <v>0.2857142857142857</v>
      </c>
      <c r="P14" s="34">
        <f t="shared" si="22"/>
        <v>0</v>
      </c>
      <c r="Q14" s="29">
        <f t="shared" si="8"/>
        <v>129</v>
      </c>
      <c r="R14" s="29"/>
      <c r="S14" s="35">
        <v>1.2432432432432401</v>
      </c>
      <c r="T14" s="28">
        <v>270</v>
      </c>
      <c r="U14" s="36">
        <v>18</v>
      </c>
      <c r="V14" s="37" t="s">
        <v>513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8.2287284722222229E-2</v>
      </c>
      <c r="AD14" s="39">
        <f t="shared" si="12"/>
        <v>-0.22711290583333332</v>
      </c>
      <c r="AE14" s="39">
        <v>-5.42</v>
      </c>
      <c r="AF14" s="39">
        <v>-4.6399999999999997</v>
      </c>
      <c r="AG14" s="39">
        <v>0</v>
      </c>
    </row>
    <row r="15" spans="1:33" ht="15.75" customHeight="1" x14ac:dyDescent="0.2">
      <c r="A15" s="28" t="s">
        <v>54</v>
      </c>
      <c r="B15" s="28" t="s">
        <v>515</v>
      </c>
      <c r="C15" s="15">
        <f t="shared" si="4"/>
        <v>14.99</v>
      </c>
      <c r="D15" s="29">
        <v>1</v>
      </c>
      <c r="E15" s="29">
        <v>0</v>
      </c>
      <c r="F15" s="32">
        <v>14.99</v>
      </c>
      <c r="G15" s="30">
        <v>0</v>
      </c>
      <c r="H15" s="31">
        <f t="shared" si="1"/>
        <v>0</v>
      </c>
      <c r="I15" s="31">
        <f t="shared" si="2"/>
        <v>0.12327842208694685</v>
      </c>
      <c r="J15" s="32">
        <f t="shared" si="5"/>
        <v>1.8479435470833334</v>
      </c>
      <c r="K15" s="32">
        <f t="shared" si="3"/>
        <v>1.8479435470833334</v>
      </c>
      <c r="L15" s="29">
        <v>6</v>
      </c>
      <c r="M15" s="33">
        <f t="shared" si="6"/>
        <v>0.16666666666666666</v>
      </c>
      <c r="N15" s="29">
        <v>42</v>
      </c>
      <c r="O15" s="34">
        <f t="shared" ref="O15:P15" si="23">D15/7</f>
        <v>0.14285714285714285</v>
      </c>
      <c r="P15" s="34">
        <f t="shared" si="23"/>
        <v>0</v>
      </c>
      <c r="Q15" s="29">
        <f t="shared" si="8"/>
        <v>294</v>
      </c>
      <c r="R15" s="29"/>
      <c r="S15" s="35">
        <v>1.4328358208955201</v>
      </c>
      <c r="T15" s="28">
        <v>270</v>
      </c>
      <c r="U15" s="36">
        <v>18</v>
      </c>
      <c r="V15" s="37" t="s">
        <v>513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8.2287284722222229E-2</v>
      </c>
      <c r="AD15" s="39">
        <f t="shared" si="12"/>
        <v>-0.11355645291666666</v>
      </c>
      <c r="AE15" s="39">
        <v>-5.42</v>
      </c>
      <c r="AF15" s="39">
        <v>-5.36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13.49</v>
      </c>
      <c r="D16" s="29">
        <v>3</v>
      </c>
      <c r="E16" s="29">
        <v>0</v>
      </c>
      <c r="F16" s="32">
        <v>40.47</v>
      </c>
      <c r="G16" s="30">
        <v>0</v>
      </c>
      <c r="H16" s="31">
        <f t="shared" si="1"/>
        <v>0</v>
      </c>
      <c r="I16" s="31">
        <f t="shared" si="2"/>
        <v>4.2471723282678439E-2</v>
      </c>
      <c r="J16" s="32">
        <f t="shared" si="5"/>
        <v>1.7188306412499963</v>
      </c>
      <c r="K16" s="32">
        <f t="shared" si="3"/>
        <v>0.57294354708333206</v>
      </c>
      <c r="L16" s="29">
        <v>9</v>
      </c>
      <c r="M16" s="33">
        <f t="shared" si="6"/>
        <v>0.33333333333333331</v>
      </c>
      <c r="N16" s="29">
        <v>40</v>
      </c>
      <c r="O16" s="34">
        <f t="shared" ref="O16:P16" si="24">D16/7</f>
        <v>0.42857142857142855</v>
      </c>
      <c r="P16" s="34">
        <f t="shared" si="24"/>
        <v>0</v>
      </c>
      <c r="Q16" s="29">
        <f t="shared" si="8"/>
        <v>93</v>
      </c>
      <c r="R16" s="29"/>
      <c r="S16" s="35">
        <v>1.6</v>
      </c>
      <c r="T16" s="28">
        <v>270</v>
      </c>
      <c r="U16" s="36">
        <v>18</v>
      </c>
      <c r="V16" s="37" t="s">
        <v>513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8.2287284722222229E-2</v>
      </c>
      <c r="AD16" s="39">
        <f t="shared" si="12"/>
        <v>-0.34066935874999998</v>
      </c>
      <c r="AE16" s="39">
        <v>-5.42</v>
      </c>
      <c r="AF16" s="39">
        <v>-5.36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12.95</v>
      </c>
      <c r="D17" s="29">
        <v>5</v>
      </c>
      <c r="E17" s="29">
        <v>0</v>
      </c>
      <c r="F17" s="32">
        <v>64.75</v>
      </c>
      <c r="G17" s="30">
        <v>0</v>
      </c>
      <c r="H17" s="31">
        <f t="shared" si="1"/>
        <v>0</v>
      </c>
      <c r="I17" s="31">
        <f t="shared" si="2"/>
        <v>8.7987295045044954E-3</v>
      </c>
      <c r="J17" s="32">
        <f t="shared" si="5"/>
        <v>0.56971773541666604</v>
      </c>
      <c r="K17" s="32">
        <f t="shared" si="3"/>
        <v>0.11394354708333321</v>
      </c>
      <c r="L17" s="29">
        <v>9</v>
      </c>
      <c r="M17" s="33">
        <f t="shared" si="6"/>
        <v>0.55555555555555558</v>
      </c>
      <c r="N17" s="29">
        <v>34</v>
      </c>
      <c r="O17" s="34">
        <f t="shared" ref="O17:P17" si="25">D17/7</f>
        <v>0.7142857142857143</v>
      </c>
      <c r="P17" s="34">
        <f t="shared" si="25"/>
        <v>0</v>
      </c>
      <c r="Q17" s="29">
        <f t="shared" si="8"/>
        <v>47</v>
      </c>
      <c r="R17" s="29"/>
      <c r="S17" s="35">
        <v>1.0491803278688501</v>
      </c>
      <c r="T17" s="28">
        <v>270</v>
      </c>
      <c r="U17" s="36">
        <v>18</v>
      </c>
      <c r="V17" s="37" t="s">
        <v>513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8.2287284722222229E-2</v>
      </c>
      <c r="AD17" s="39">
        <f t="shared" si="12"/>
        <v>-0.56778226458333325</v>
      </c>
      <c r="AE17" s="39">
        <v>-5.42</v>
      </c>
      <c r="AF17" s="39">
        <v>-5.36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12.95</v>
      </c>
      <c r="D18" s="29">
        <v>2</v>
      </c>
      <c r="E18" s="29">
        <v>0</v>
      </c>
      <c r="F18" s="32">
        <v>25.9</v>
      </c>
      <c r="G18" s="30">
        <v>0</v>
      </c>
      <c r="H18" s="31">
        <f t="shared" si="1"/>
        <v>0</v>
      </c>
      <c r="I18" s="31">
        <f t="shared" si="2"/>
        <v>8.7987295045043705E-3</v>
      </c>
      <c r="J18" s="32">
        <f t="shared" si="5"/>
        <v>0.2278870941666632</v>
      </c>
      <c r="K18" s="32">
        <f t="shared" si="3"/>
        <v>0.1139435470833316</v>
      </c>
      <c r="L18" s="29">
        <v>11</v>
      </c>
      <c r="M18" s="33">
        <f t="shared" si="6"/>
        <v>0.18181818181818182</v>
      </c>
      <c r="N18" s="29">
        <v>32</v>
      </c>
      <c r="O18" s="34">
        <f t="shared" ref="O18:P18" si="26">D18/7</f>
        <v>0.2857142857142857</v>
      </c>
      <c r="P18" s="34">
        <f t="shared" si="26"/>
        <v>0</v>
      </c>
      <c r="Q18" s="29">
        <f t="shared" si="8"/>
        <v>112</v>
      </c>
      <c r="R18" s="29"/>
      <c r="S18" s="35">
        <v>1.2</v>
      </c>
      <c r="T18" s="28">
        <v>252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8.2287284722222229E-2</v>
      </c>
      <c r="AD18" s="39">
        <f t="shared" si="12"/>
        <v>-0.22711290583333332</v>
      </c>
      <c r="AE18" s="39">
        <v>-5.42</v>
      </c>
      <c r="AF18" s="39">
        <v>-5.36</v>
      </c>
      <c r="AG18" s="39">
        <v>0</v>
      </c>
    </row>
    <row r="19" spans="1:33" ht="15.75" customHeight="1" x14ac:dyDescent="0.2">
      <c r="A19" s="28" t="s">
        <v>60</v>
      </c>
      <c r="B19" s="28" t="s">
        <v>516</v>
      </c>
      <c r="C19" s="15">
        <f t="shared" si="4"/>
        <v>12.949999999999998</v>
      </c>
      <c r="D19" s="29">
        <v>3</v>
      </c>
      <c r="E19" s="29">
        <v>0</v>
      </c>
      <c r="F19" s="32">
        <v>38.849999999999994</v>
      </c>
      <c r="G19" s="30">
        <v>0</v>
      </c>
      <c r="H19" s="31">
        <f t="shared" si="1"/>
        <v>0</v>
      </c>
      <c r="I19" s="31">
        <f t="shared" si="2"/>
        <v>-1.1896251190476402E-2</v>
      </c>
      <c r="J19" s="32">
        <f t="shared" si="5"/>
        <v>-0.46216935875000814</v>
      </c>
      <c r="K19" s="32">
        <f t="shared" si="3"/>
        <v>-0.15405645291666939</v>
      </c>
      <c r="L19" s="29">
        <v>3</v>
      </c>
      <c r="M19" s="33">
        <f t="shared" si="6"/>
        <v>1</v>
      </c>
      <c r="N19" s="29">
        <v>29</v>
      </c>
      <c r="O19" s="34">
        <f t="shared" ref="O19:P19" si="27">D19/7</f>
        <v>0.42857142857142855</v>
      </c>
      <c r="P19" s="34">
        <f t="shared" si="27"/>
        <v>0</v>
      </c>
      <c r="Q19" s="29">
        <f t="shared" si="8"/>
        <v>67</v>
      </c>
      <c r="R19" s="29"/>
      <c r="S19" s="35">
        <v>1.6263736263736199</v>
      </c>
      <c r="T19" s="28">
        <v>252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8.2287284722222229E-2</v>
      </c>
      <c r="AD19" s="39">
        <f t="shared" si="12"/>
        <v>-0.34066935874999998</v>
      </c>
      <c r="AE19" s="39">
        <v>-5.42</v>
      </c>
      <c r="AF19" s="39">
        <v>-5.628000000000001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10.469999999999999</v>
      </c>
      <c r="D20" s="29">
        <v>5</v>
      </c>
      <c r="E20" s="29">
        <v>0</v>
      </c>
      <c r="F20" s="32">
        <v>52.349999999999994</v>
      </c>
      <c r="G20" s="30">
        <v>0</v>
      </c>
      <c r="H20" s="31">
        <f t="shared" si="1"/>
        <v>0</v>
      </c>
      <c r="I20" s="31">
        <f t="shared" si="2"/>
        <v>-0.21605123714581365</v>
      </c>
      <c r="J20" s="32">
        <f t="shared" si="5"/>
        <v>-11.310282264583343</v>
      </c>
      <c r="K20" s="32">
        <f t="shared" si="3"/>
        <v>-2.2620564529166685</v>
      </c>
      <c r="L20" s="29">
        <v>9</v>
      </c>
      <c r="M20" s="33">
        <f t="shared" si="6"/>
        <v>0.55555555555555558</v>
      </c>
      <c r="N20" s="29">
        <v>25</v>
      </c>
      <c r="O20" s="34">
        <f t="shared" ref="O20:P20" si="28">D20/7</f>
        <v>0.7142857142857143</v>
      </c>
      <c r="P20" s="34">
        <f t="shared" si="28"/>
        <v>0</v>
      </c>
      <c r="Q20" s="29">
        <f t="shared" si="8"/>
        <v>35</v>
      </c>
      <c r="R20" s="29"/>
      <c r="S20" s="35">
        <v>1.6842105263157801</v>
      </c>
      <c r="T20" s="28">
        <v>252</v>
      </c>
      <c r="U20" s="36">
        <v>150</v>
      </c>
      <c r="V20" s="37" t="s">
        <v>517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8.2287284722222229E-2</v>
      </c>
      <c r="AD20" s="39">
        <f t="shared" si="12"/>
        <v>-0.56778226458333325</v>
      </c>
      <c r="AE20" s="39">
        <v>-5.42</v>
      </c>
      <c r="AF20" s="39">
        <v>-5.628000000000001</v>
      </c>
      <c r="AG20" s="39">
        <v>0</v>
      </c>
    </row>
    <row r="21" spans="1:33" ht="15.75" customHeight="1" x14ac:dyDescent="0.2">
      <c r="A21" s="28" t="s">
        <v>63</v>
      </c>
      <c r="B21" s="28" t="s">
        <v>494</v>
      </c>
      <c r="C21" s="15">
        <f t="shared" si="4"/>
        <v>13.544</v>
      </c>
      <c r="D21" s="29">
        <v>5</v>
      </c>
      <c r="E21" s="29">
        <v>0</v>
      </c>
      <c r="F21" s="32">
        <v>67.72</v>
      </c>
      <c r="G21" s="30">
        <v>0</v>
      </c>
      <c r="H21" s="31">
        <f t="shared" si="1"/>
        <v>0</v>
      </c>
      <c r="I21" s="31">
        <f t="shared" si="2"/>
        <v>2.5903983098296793E-2</v>
      </c>
      <c r="J21" s="32">
        <f t="shared" si="5"/>
        <v>1.7542177354166588</v>
      </c>
      <c r="K21" s="32">
        <f t="shared" si="3"/>
        <v>0.35084354708333176</v>
      </c>
      <c r="L21" s="29">
        <v>5</v>
      </c>
      <c r="M21" s="33">
        <f t="shared" si="6"/>
        <v>1</v>
      </c>
      <c r="N21" s="29">
        <v>20</v>
      </c>
      <c r="O21" s="34">
        <f t="shared" ref="O21:P21" si="29">D21/7</f>
        <v>0.7142857142857143</v>
      </c>
      <c r="P21" s="34">
        <f t="shared" si="29"/>
        <v>0</v>
      </c>
      <c r="Q21" s="29">
        <f t="shared" si="8"/>
        <v>28</v>
      </c>
      <c r="R21" s="29"/>
      <c r="S21" s="35">
        <v>1.1275167785234801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8.2287284722222229E-2</v>
      </c>
      <c r="AD21" s="39">
        <f t="shared" si="12"/>
        <v>-0.56778226458333325</v>
      </c>
      <c r="AE21" s="39">
        <v>-5.42</v>
      </c>
      <c r="AF21" s="39">
        <v>-5.628000000000001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13.950000000000001</v>
      </c>
      <c r="D22" s="29">
        <v>3</v>
      </c>
      <c r="E22" s="29">
        <v>0</v>
      </c>
      <c r="F22" s="30">
        <v>41.85</v>
      </c>
      <c r="G22" s="30">
        <v>0</v>
      </c>
      <c r="H22" s="31">
        <f t="shared" si="1"/>
        <v>0</v>
      </c>
      <c r="I22" s="31">
        <f t="shared" si="2"/>
        <v>4.9888426314217346E-2</v>
      </c>
      <c r="J22" s="32">
        <f t="shared" si="5"/>
        <v>2.0878306412499961</v>
      </c>
      <c r="K22" s="32">
        <f t="shared" si="3"/>
        <v>0.69594354708333206</v>
      </c>
      <c r="L22" s="29">
        <v>0</v>
      </c>
      <c r="M22" s="33" t="str">
        <f t="shared" si="6"/>
        <v>-</v>
      </c>
      <c r="N22" s="29">
        <v>16</v>
      </c>
      <c r="O22" s="34">
        <f t="shared" ref="O22:P22" si="30">D22/7</f>
        <v>0.42857142857142855</v>
      </c>
      <c r="P22" s="34">
        <f t="shared" si="30"/>
        <v>0</v>
      </c>
      <c r="Q22" s="29">
        <f t="shared" si="8"/>
        <v>37</v>
      </c>
      <c r="R22" s="29"/>
      <c r="S22" s="35">
        <v>1.24444444444444</v>
      </c>
      <c r="T22" s="28">
        <v>144</v>
      </c>
      <c r="U22" s="36">
        <v>42</v>
      </c>
      <c r="V22" s="37" t="s">
        <v>518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8.2287284722222229E-2</v>
      </c>
      <c r="AD22" s="39">
        <f t="shared" si="12"/>
        <v>-0.34066935874999998</v>
      </c>
      <c r="AE22" s="39">
        <v>-5.42</v>
      </c>
      <c r="AF22" s="39">
        <v>-5.628000000000001</v>
      </c>
      <c r="AG22" s="39">
        <v>0</v>
      </c>
    </row>
    <row r="23" spans="1:33" ht="15.75" customHeight="1" x14ac:dyDescent="0.2">
      <c r="A23" s="28" t="s">
        <v>65</v>
      </c>
      <c r="B23" s="28" t="s">
        <v>519</v>
      </c>
      <c r="C23" s="15">
        <f t="shared" si="4"/>
        <v>13.95</v>
      </c>
      <c r="D23" s="29">
        <v>1</v>
      </c>
      <c r="E23" s="29">
        <v>0</v>
      </c>
      <c r="F23" s="32">
        <v>13.95</v>
      </c>
      <c r="G23" s="30">
        <v>0</v>
      </c>
      <c r="H23" s="31">
        <f t="shared" si="1"/>
        <v>0</v>
      </c>
      <c r="I23" s="31">
        <f t="shared" si="2"/>
        <v>4.9888426314217381E-2</v>
      </c>
      <c r="J23" s="32">
        <f t="shared" si="5"/>
        <v>0.69594354708333239</v>
      </c>
      <c r="K23" s="32">
        <f t="shared" si="3"/>
        <v>0.69594354708333239</v>
      </c>
      <c r="L23" s="29">
        <v>4</v>
      </c>
      <c r="M23" s="33">
        <f t="shared" si="6"/>
        <v>0.25</v>
      </c>
      <c r="N23" s="29">
        <v>15</v>
      </c>
      <c r="O23" s="34">
        <f t="shared" ref="O23:P23" si="31">D23/7</f>
        <v>0.14285714285714285</v>
      </c>
      <c r="P23" s="34">
        <f t="shared" si="31"/>
        <v>0</v>
      </c>
      <c r="Q23" s="29">
        <f t="shared" si="8"/>
        <v>105</v>
      </c>
      <c r="R23" s="29"/>
      <c r="S23" s="35">
        <v>1.4311926605504499</v>
      </c>
      <c r="T23" s="28">
        <v>252</v>
      </c>
      <c r="U23" s="36">
        <v>42</v>
      </c>
      <c r="V23" s="37" t="s">
        <v>518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8.2287284722222229E-2</v>
      </c>
      <c r="AD23" s="39">
        <f t="shared" si="12"/>
        <v>-0.11355645291666666</v>
      </c>
      <c r="AE23" s="39">
        <v>-5.42</v>
      </c>
      <c r="AF23" s="39">
        <v>-5.628000000000001</v>
      </c>
      <c r="AG23" s="39">
        <v>0</v>
      </c>
    </row>
    <row r="24" spans="1:33" ht="15.75" customHeight="1" x14ac:dyDescent="0.2">
      <c r="A24" s="28" t="s">
        <v>66</v>
      </c>
      <c r="B24" s="28" t="s">
        <v>327</v>
      </c>
      <c r="C24" s="15">
        <f t="shared" si="4"/>
        <v>12.95</v>
      </c>
      <c r="D24" s="29">
        <v>1</v>
      </c>
      <c r="E24" s="29">
        <v>0</v>
      </c>
      <c r="F24" s="32">
        <v>12.95</v>
      </c>
      <c r="G24" s="32">
        <v>0</v>
      </c>
      <c r="H24" s="31">
        <f t="shared" si="1"/>
        <v>0</v>
      </c>
      <c r="I24" s="31">
        <f t="shared" si="2"/>
        <v>-1.1896251190476378E-2</v>
      </c>
      <c r="J24" s="32">
        <f t="shared" si="5"/>
        <v>-0.15405645291666908</v>
      </c>
      <c r="K24" s="32">
        <f t="shared" si="3"/>
        <v>-0.15405645291666908</v>
      </c>
      <c r="L24" s="29">
        <v>1</v>
      </c>
      <c r="M24" s="33">
        <f t="shared" si="6"/>
        <v>1</v>
      </c>
      <c r="N24" s="29">
        <v>15</v>
      </c>
      <c r="O24" s="34">
        <f t="shared" ref="O24:P24" si="32">D24/7</f>
        <v>0.14285714285714285</v>
      </c>
      <c r="P24" s="34">
        <f t="shared" si="32"/>
        <v>0</v>
      </c>
      <c r="Q24" s="29">
        <f t="shared" si="8"/>
        <v>105</v>
      </c>
      <c r="R24" s="29"/>
      <c r="S24" s="35">
        <v>1.3333333333333299</v>
      </c>
      <c r="T24" s="28">
        <v>252</v>
      </c>
      <c r="U24" s="36">
        <v>42</v>
      </c>
      <c r="V24" s="37" t="s">
        <v>518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8.2287284722222229E-2</v>
      </c>
      <c r="AD24" s="39">
        <f t="shared" si="12"/>
        <v>-0.11355645291666666</v>
      </c>
      <c r="AE24" s="39">
        <v>-5.42</v>
      </c>
      <c r="AF24" s="39">
        <v>-5.628000000000001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12.950000000000001</v>
      </c>
      <c r="D25" s="29">
        <v>12</v>
      </c>
      <c r="E25" s="29">
        <v>1</v>
      </c>
      <c r="F25" s="32">
        <v>155.4</v>
      </c>
      <c r="G25" s="32">
        <v>-26.71</v>
      </c>
      <c r="H25" s="31">
        <f t="shared" si="1"/>
        <v>0.17187902187902188</v>
      </c>
      <c r="I25" s="31">
        <f t="shared" si="2"/>
        <v>-0.1839297132239382</v>
      </c>
      <c r="J25" s="32">
        <f t="shared" si="5"/>
        <v>-28.582677434999997</v>
      </c>
      <c r="K25" s="32">
        <f t="shared" si="3"/>
        <v>-2.3818897862499999</v>
      </c>
      <c r="L25" s="29">
        <v>30</v>
      </c>
      <c r="M25" s="33">
        <f t="shared" si="6"/>
        <v>0.4</v>
      </c>
      <c r="N25" s="29">
        <v>1</v>
      </c>
      <c r="O25" s="34">
        <f t="shared" ref="O25:P25" si="33">D25/7</f>
        <v>1.7142857142857142</v>
      </c>
      <c r="P25" s="34">
        <f t="shared" si="33"/>
        <v>0.14285714285714285</v>
      </c>
      <c r="Q25" s="29">
        <f t="shared" si="8"/>
        <v>0</v>
      </c>
      <c r="R25" s="29"/>
      <c r="S25" s="35">
        <v>1.6842105263157889</v>
      </c>
      <c r="T25" s="28">
        <v>252</v>
      </c>
      <c r="U25" s="36">
        <v>42</v>
      </c>
      <c r="V25" s="37" t="s">
        <v>518</v>
      </c>
      <c r="W25" s="14">
        <v>7</v>
      </c>
      <c r="X25" s="38">
        <f t="shared" si="9"/>
        <v>0.58333333333333337</v>
      </c>
      <c r="Y25" s="39">
        <f t="shared" si="10"/>
        <v>2.4281818181818182</v>
      </c>
      <c r="Z25" s="14">
        <v>4</v>
      </c>
      <c r="AA25" s="28" t="s">
        <v>34</v>
      </c>
      <c r="AB25" s="40">
        <f t="shared" si="11"/>
        <v>-0.69</v>
      </c>
      <c r="AC25" s="41">
        <v>8.2287284722222229E-2</v>
      </c>
      <c r="AD25" s="39">
        <f t="shared" si="12"/>
        <v>-1.3626774349999999</v>
      </c>
      <c r="AE25" s="39">
        <v>-5.42</v>
      </c>
      <c r="AF25" s="39">
        <v>-5.63</v>
      </c>
      <c r="AG25" s="39">
        <v>0</v>
      </c>
    </row>
    <row r="26" spans="1:33" ht="15.75" customHeight="1" x14ac:dyDescent="0.2">
      <c r="A26" s="14" t="s">
        <v>68</v>
      </c>
      <c r="B26" s="14" t="s">
        <v>100</v>
      </c>
      <c r="C26" s="15">
        <f t="shared" si="4"/>
        <v>13.43</v>
      </c>
      <c r="D26" s="16">
        <v>1</v>
      </c>
      <c r="E26" s="16">
        <v>0</v>
      </c>
      <c r="F26" s="17">
        <v>13.43</v>
      </c>
      <c r="G26" s="17">
        <v>-4.4400000000000004</v>
      </c>
      <c r="H26" s="31">
        <f t="shared" si="1"/>
        <v>0.33060312732688013</v>
      </c>
      <c r="I26" s="31">
        <f t="shared" si="2"/>
        <v>-0.31169444921196332</v>
      </c>
      <c r="J26" s="32">
        <f t="shared" si="5"/>
        <v>-4.1860564529166675</v>
      </c>
      <c r="K26" s="32">
        <f t="shared" si="3"/>
        <v>-4.1860564529166675</v>
      </c>
      <c r="L26" s="16">
        <v>6</v>
      </c>
      <c r="M26" s="33">
        <f t="shared" si="6"/>
        <v>0.16666666666666666</v>
      </c>
      <c r="N26" s="16">
        <v>0</v>
      </c>
      <c r="O26" s="34">
        <f t="shared" ref="O26:P26" si="34">D26/7</f>
        <v>0.14285714285714285</v>
      </c>
      <c r="P26" s="34">
        <f t="shared" si="34"/>
        <v>0</v>
      </c>
      <c r="Q26" s="29">
        <f t="shared" si="8"/>
        <v>0</v>
      </c>
      <c r="R26" s="29"/>
      <c r="S26" s="21">
        <v>0</v>
      </c>
      <c r="T26" s="28">
        <v>252</v>
      </c>
      <c r="U26" s="36">
        <v>42</v>
      </c>
      <c r="V26" s="37" t="s">
        <v>518</v>
      </c>
      <c r="W26" s="14">
        <v>0</v>
      </c>
      <c r="X26" s="38">
        <f t="shared" si="9"/>
        <v>0</v>
      </c>
      <c r="Y26" s="39">
        <f t="shared" si="10"/>
        <v>4.4400000000000004</v>
      </c>
      <c r="Z26" s="14">
        <v>1</v>
      </c>
      <c r="AA26" s="28" t="s">
        <v>34</v>
      </c>
      <c r="AB26" s="40">
        <f t="shared" si="11"/>
        <v>-0.69</v>
      </c>
      <c r="AC26" s="41">
        <v>8.2287284722222229E-2</v>
      </c>
      <c r="AD26" s="39">
        <f t="shared" si="12"/>
        <v>-0.11355645291666666</v>
      </c>
      <c r="AE26" s="25">
        <v>-5.42</v>
      </c>
      <c r="AF26" s="25">
        <v>-5.6280000000000001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252</v>
      </c>
      <c r="U27" s="36">
        <v>42</v>
      </c>
      <c r="V27" s="37" t="s">
        <v>520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8.2287284722222229E-2</v>
      </c>
      <c r="AD27" s="39">
        <f t="shared" si="12"/>
        <v>0</v>
      </c>
      <c r="AE27" s="25">
        <v>-5.42</v>
      </c>
      <c r="AF27" s="25">
        <v>-6.2054999999999998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252</v>
      </c>
      <c r="U28" s="36">
        <v>44384</v>
      </c>
      <c r="V28" s="37" t="s">
        <v>520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8.2287284722222229E-2</v>
      </c>
      <c r="AD28" s="39">
        <f t="shared" si="12"/>
        <v>0</v>
      </c>
      <c r="AE28" s="25">
        <v>-5.42</v>
      </c>
      <c r="AF28" s="25">
        <v>-6.2054999999999998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210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8.2287284722222229E-2</v>
      </c>
      <c r="AD29" s="39">
        <f t="shared" si="12"/>
        <v>0</v>
      </c>
      <c r="AE29" s="25">
        <v>-5.42</v>
      </c>
      <c r="AF29" s="25">
        <v>-6.2054999999999998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210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8.2287284722222229E-2</v>
      </c>
      <c r="AD30" s="39">
        <f t="shared" si="12"/>
        <v>0</v>
      </c>
      <c r="AE30" s="25">
        <v>-5.42</v>
      </c>
      <c r="AF30" s="25">
        <v>-6.2054999999999998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210</v>
      </c>
      <c r="U31" s="22">
        <v>150</v>
      </c>
      <c r="V31" s="1" t="s">
        <v>1467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8.2287284722222229E-2</v>
      </c>
      <c r="AD31" s="39">
        <f t="shared" si="12"/>
        <v>0</v>
      </c>
      <c r="AE31" s="43">
        <v>-5.42</v>
      </c>
      <c r="AF31" s="43">
        <v>-6.2055000000000007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8.2287284722222229E-2</v>
      </c>
      <c r="AD32" s="39">
        <f t="shared" si="12"/>
        <v>0</v>
      </c>
      <c r="AE32" s="58">
        <v>-5.42</v>
      </c>
      <c r="AF32" s="58">
        <v>-6.2054999999999998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8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Info!B1:BJ5000""),3,FALSE),"""")"),"Brown Extension Cord 3 Pack, 6ft 10ft &amp; 15ft - 16/2 Durable Electrical Cable")</f>
        <v>Brown Extension Cord 3 Pack, 6ft 10ft &amp; 15ft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Info!B1:BJ5000""),2,FALSE),"""")"),"B07ZG1NFL4")</f>
        <v>B07ZG1NFL4</v>
      </c>
      <c r="B2" s="3" t="s">
        <v>521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3" customHeight="1" x14ac:dyDescent="0.2">
      <c r="A3" s="76" t="s">
        <v>30</v>
      </c>
      <c r="B3" s="77"/>
      <c r="C3" s="47">
        <f>((AE32+AF32)/0.85)*-1</f>
        <v>10.59434254235294</v>
      </c>
      <c r="D3" s="5">
        <f>SUM(D4:D99765)</f>
        <v>212</v>
      </c>
      <c r="E3" s="5"/>
      <c r="F3" s="6">
        <f t="shared" ref="F3:G3" si="0">SUM(F4:F99765)</f>
        <v>2627.55</v>
      </c>
      <c r="G3" s="6">
        <f t="shared" si="0"/>
        <v>-42.22999999999999</v>
      </c>
      <c r="H3" s="7">
        <f t="shared" ref="H3:H32" si="1">G3/F3*-1</f>
        <v>1.6072006241555817E-2</v>
      </c>
      <c r="I3" s="8">
        <f t="shared" ref="I3:I32" si="2">J3/F3</f>
        <v>0.11357347911357414</v>
      </c>
      <c r="J3" s="6">
        <f>SUM(J4:J99765)</f>
        <v>298.41999504487177</v>
      </c>
      <c r="K3" s="6">
        <f t="shared" ref="K3:K32" si="3">J3/D3</f>
        <v>1.4076414860607158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0.5 - June
0.5 - July
0.5 - Aug
0.5 - Sept
0.5 - Oct
0.5 - Nov
0.5 - Dec
1.5 - Jan
1 - Feb")</f>
        <v>1 - March
1 - April
1 - May
0.5 - June
0.5 - July
0.5 - Aug
0.5 - Sept
0.5 - Oct
0.5 - Nov
0.5 - Dec
1.5 -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</v>
      </c>
      <c r="X3" s="7">
        <f>W3/D3</f>
        <v>1.8867924528301886E-2</v>
      </c>
      <c r="Y3" s="6"/>
      <c r="Z3" s="5"/>
      <c r="AA3" s="5"/>
      <c r="AB3" s="5"/>
      <c r="AC3" s="5"/>
      <c r="AD3" s="6">
        <f>SUM(AD4:AD99765)</f>
        <v>-27.575710083333341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Info!B2:BZ7000""),37,FALSE)),"""")*-1"),-4.055191161)</f>
        <v>-4.0551911609999998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704</v>
      </c>
      <c r="U4" s="22">
        <v>112</v>
      </c>
      <c r="V4" s="23" t="s">
        <v>522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-3.6564743589743594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704</v>
      </c>
      <c r="U5" s="36">
        <v>112</v>
      </c>
      <c r="V5" s="37" t="s">
        <v>522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-3.6564743589743594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1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592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-3.6564743589743594</v>
      </c>
      <c r="AG6" s="39">
        <v>0</v>
      </c>
    </row>
    <row r="7" spans="1:33" ht="15.75" customHeight="1" x14ac:dyDescent="0.2">
      <c r="A7" s="28" t="s">
        <v>39</v>
      </c>
      <c r="B7" s="28" t="s">
        <v>523</v>
      </c>
      <c r="C7" s="15">
        <f t="shared" si="4"/>
        <v>14.86</v>
      </c>
      <c r="D7" s="29">
        <v>1</v>
      </c>
      <c r="E7" s="29">
        <v>0</v>
      </c>
      <c r="F7" s="30">
        <v>14.86</v>
      </c>
      <c r="G7" s="30">
        <v>0</v>
      </c>
      <c r="H7" s="31">
        <f t="shared" si="1"/>
        <v>0</v>
      </c>
      <c r="I7" s="31">
        <f t="shared" si="2"/>
        <v>0.26544088404165361</v>
      </c>
      <c r="J7" s="32">
        <f t="shared" si="5"/>
        <v>3.9444515368589723</v>
      </c>
      <c r="K7" s="32">
        <f t="shared" si="3"/>
        <v>3.9444515368589723</v>
      </c>
      <c r="L7" s="29">
        <v>12</v>
      </c>
      <c r="M7" s="33">
        <f t="shared" si="6"/>
        <v>8.3333333333333329E-2</v>
      </c>
      <c r="N7" s="29">
        <v>24</v>
      </c>
      <c r="O7" s="34">
        <f t="shared" ref="O7:P7" si="15">D7/7</f>
        <v>0.14285714285714285</v>
      </c>
      <c r="P7" s="34">
        <f t="shared" si="15"/>
        <v>0</v>
      </c>
      <c r="Q7" s="29">
        <f t="shared" si="8"/>
        <v>168</v>
      </c>
      <c r="R7" s="29"/>
      <c r="S7" s="35">
        <v>0.148148148148148</v>
      </c>
      <c r="T7" s="28">
        <v>592</v>
      </c>
      <c r="U7" s="36">
        <v>104</v>
      </c>
      <c r="V7" s="37" t="s">
        <v>524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9.425659722222221E-2</v>
      </c>
      <c r="AD7" s="39">
        <f t="shared" si="12"/>
        <v>-0.13007410416666665</v>
      </c>
      <c r="AE7" s="39">
        <v>-4.9000000000000004</v>
      </c>
      <c r="AF7" s="39">
        <v>-3.6564743589743594</v>
      </c>
      <c r="AG7" s="39">
        <v>0</v>
      </c>
    </row>
    <row r="8" spans="1:33" ht="15.75" customHeight="1" x14ac:dyDescent="0.2">
      <c r="A8" s="28" t="s">
        <v>41</v>
      </c>
      <c r="B8" s="28" t="s">
        <v>525</v>
      </c>
      <c r="C8" s="15">
        <f t="shared" si="4"/>
        <v>15.09</v>
      </c>
      <c r="D8" s="29">
        <v>4</v>
      </c>
      <c r="E8" s="29">
        <v>1</v>
      </c>
      <c r="F8" s="30">
        <v>60.36</v>
      </c>
      <c r="G8" s="30">
        <v>0</v>
      </c>
      <c r="H8" s="31">
        <f t="shared" si="1"/>
        <v>0</v>
      </c>
      <c r="I8" s="31">
        <f t="shared" si="2"/>
        <v>0.27411702424342821</v>
      </c>
      <c r="J8" s="32">
        <f t="shared" si="5"/>
        <v>16.545703583333328</v>
      </c>
      <c r="K8" s="32">
        <f t="shared" si="3"/>
        <v>4.136425895833332</v>
      </c>
      <c r="L8" s="29">
        <v>20</v>
      </c>
      <c r="M8" s="33">
        <f t="shared" si="6"/>
        <v>0.2</v>
      </c>
      <c r="N8" s="29">
        <v>36</v>
      </c>
      <c r="O8" s="34">
        <f t="shared" ref="O8:P8" si="16">D8/7</f>
        <v>0.5714285714285714</v>
      </c>
      <c r="P8" s="34">
        <f t="shared" si="16"/>
        <v>0.14285714285714285</v>
      </c>
      <c r="Q8" s="29">
        <f t="shared" si="8"/>
        <v>50</v>
      </c>
      <c r="R8" s="29"/>
      <c r="S8" s="35">
        <v>0.512820512820512</v>
      </c>
      <c r="T8" s="28">
        <v>592</v>
      </c>
      <c r="U8" s="36">
        <v>104</v>
      </c>
      <c r="V8" s="37" t="s">
        <v>526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9.425659722222221E-2</v>
      </c>
      <c r="AD8" s="39">
        <f t="shared" si="12"/>
        <v>-0.52029641666666659</v>
      </c>
      <c r="AE8" s="39">
        <v>-4.9000000000000004</v>
      </c>
      <c r="AF8" s="39">
        <v>-3.66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14.175555555555555</v>
      </c>
      <c r="D9" s="29">
        <v>9</v>
      </c>
      <c r="E9" s="29">
        <v>0</v>
      </c>
      <c r="F9" s="30">
        <v>127.58</v>
      </c>
      <c r="G9" s="30">
        <v>0</v>
      </c>
      <c r="H9" s="31">
        <f t="shared" si="1"/>
        <v>0</v>
      </c>
      <c r="I9" s="31">
        <f t="shared" si="2"/>
        <v>0.23266266102264649</v>
      </c>
      <c r="J9" s="32">
        <f t="shared" si="5"/>
        <v>29.68310229326924</v>
      </c>
      <c r="K9" s="32">
        <f t="shared" si="3"/>
        <v>3.2981224770299153</v>
      </c>
      <c r="L9" s="29">
        <v>36</v>
      </c>
      <c r="M9" s="33">
        <f t="shared" si="6"/>
        <v>0.25</v>
      </c>
      <c r="N9" s="29">
        <v>34</v>
      </c>
      <c r="O9" s="34">
        <f t="shared" ref="O9:P9" si="17">D9/7</f>
        <v>1.2857142857142858</v>
      </c>
      <c r="P9" s="34">
        <f t="shared" si="17"/>
        <v>0</v>
      </c>
      <c r="Q9" s="29">
        <f t="shared" si="8"/>
        <v>26</v>
      </c>
      <c r="R9" s="29"/>
      <c r="S9" s="35">
        <v>1.9310344827586201</v>
      </c>
      <c r="T9" s="28">
        <v>592</v>
      </c>
      <c r="U9" s="36">
        <v>104</v>
      </c>
      <c r="V9" s="37" t="s">
        <v>527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9.425659722222221E-2</v>
      </c>
      <c r="AD9" s="39">
        <f t="shared" si="12"/>
        <v>-1.1706669374999998</v>
      </c>
      <c r="AE9" s="39">
        <v>-4.9000000000000004</v>
      </c>
      <c r="AF9" s="39">
        <v>-3.7210256410256402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13.318571428571428</v>
      </c>
      <c r="D10" s="29">
        <v>7</v>
      </c>
      <c r="E10" s="29">
        <v>0</v>
      </c>
      <c r="F10" s="30">
        <v>93.22999999999999</v>
      </c>
      <c r="G10" s="30">
        <v>0</v>
      </c>
      <c r="H10" s="31">
        <f t="shared" si="1"/>
        <v>0</v>
      </c>
      <c r="I10" s="31">
        <f t="shared" si="2"/>
        <v>0.19294005989117072</v>
      </c>
      <c r="J10" s="32">
        <f t="shared" si="5"/>
        <v>17.987801783653843</v>
      </c>
      <c r="K10" s="32">
        <f t="shared" si="3"/>
        <v>2.5696859690934062</v>
      </c>
      <c r="L10" s="29">
        <v>33</v>
      </c>
      <c r="M10" s="33">
        <f t="shared" si="6"/>
        <v>0.21212121212121213</v>
      </c>
      <c r="N10" s="29">
        <v>27</v>
      </c>
      <c r="O10" s="34">
        <f t="shared" ref="O10:P10" si="18">D10/7</f>
        <v>1</v>
      </c>
      <c r="P10" s="34">
        <f t="shared" si="18"/>
        <v>0</v>
      </c>
      <c r="Q10" s="29">
        <f t="shared" si="8"/>
        <v>27</v>
      </c>
      <c r="R10" s="29"/>
      <c r="S10" s="35">
        <v>2.6666666666666599</v>
      </c>
      <c r="T10" s="28">
        <v>592</v>
      </c>
      <c r="U10" s="36">
        <v>104</v>
      </c>
      <c r="V10" s="37" t="s">
        <v>528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9.425659722222221E-2</v>
      </c>
      <c r="AD10" s="39">
        <f t="shared" si="12"/>
        <v>-0.91051872916666654</v>
      </c>
      <c r="AE10" s="39">
        <v>-4.9000000000000004</v>
      </c>
      <c r="AF10" s="39">
        <v>-3.7210256410256402</v>
      </c>
      <c r="AG10" s="39">
        <v>0</v>
      </c>
    </row>
    <row r="11" spans="1:33" ht="15.75" customHeight="1" x14ac:dyDescent="0.2">
      <c r="A11" s="28" t="s">
        <v>47</v>
      </c>
      <c r="B11" s="28" t="s">
        <v>347</v>
      </c>
      <c r="C11" s="15">
        <f t="shared" si="4"/>
        <v>12.99</v>
      </c>
      <c r="D11" s="29">
        <v>6</v>
      </c>
      <c r="E11" s="29">
        <v>0</v>
      </c>
      <c r="F11" s="30">
        <v>77.94</v>
      </c>
      <c r="G11" s="30">
        <v>0</v>
      </c>
      <c r="H11" s="31">
        <f t="shared" si="1"/>
        <v>0</v>
      </c>
      <c r="I11" s="31">
        <f t="shared" si="2"/>
        <v>0.1763202659590217</v>
      </c>
      <c r="J11" s="32">
        <f t="shared" si="5"/>
        <v>13.74240152884615</v>
      </c>
      <c r="K11" s="32">
        <f t="shared" si="3"/>
        <v>2.2904002548076918</v>
      </c>
      <c r="L11" s="29">
        <v>18</v>
      </c>
      <c r="M11" s="33">
        <f t="shared" si="6"/>
        <v>0.33333333333333331</v>
      </c>
      <c r="N11" s="29">
        <v>44</v>
      </c>
      <c r="O11" s="34">
        <f t="shared" ref="O11:P11" si="19">D11/7</f>
        <v>0.8571428571428571</v>
      </c>
      <c r="P11" s="34">
        <f t="shared" si="19"/>
        <v>0</v>
      </c>
      <c r="Q11" s="29">
        <f t="shared" si="8"/>
        <v>51</v>
      </c>
      <c r="R11" s="29"/>
      <c r="S11" s="35">
        <v>1.3698630136986301</v>
      </c>
      <c r="T11" s="28">
        <v>592</v>
      </c>
      <c r="U11" s="36">
        <v>104</v>
      </c>
      <c r="V11" s="37" t="s">
        <v>529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9.425659722222221E-2</v>
      </c>
      <c r="AD11" s="39">
        <f t="shared" si="12"/>
        <v>-0.78044462499999989</v>
      </c>
      <c r="AE11" s="39">
        <v>-4.9000000000000004</v>
      </c>
      <c r="AF11" s="39">
        <v>-3.7210256410256402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13.013999999999999</v>
      </c>
      <c r="D12" s="29">
        <v>10</v>
      </c>
      <c r="E12" s="29">
        <v>0</v>
      </c>
      <c r="F12" s="30">
        <v>130.13999999999999</v>
      </c>
      <c r="G12" s="30">
        <v>0</v>
      </c>
      <c r="H12" s="31">
        <f t="shared" si="1"/>
        <v>0</v>
      </c>
      <c r="I12" s="31">
        <f t="shared" si="2"/>
        <v>0.17756264444503547</v>
      </c>
      <c r="J12" s="32">
        <f t="shared" si="5"/>
        <v>23.108002548076914</v>
      </c>
      <c r="K12" s="32">
        <f t="shared" si="3"/>
        <v>2.3108002548076914</v>
      </c>
      <c r="L12" s="29">
        <v>16</v>
      </c>
      <c r="M12" s="33">
        <f t="shared" si="6"/>
        <v>0.625</v>
      </c>
      <c r="N12" s="29">
        <v>35</v>
      </c>
      <c r="O12" s="34">
        <f t="shared" ref="O12:P12" si="20">D12/7</f>
        <v>1.4285714285714286</v>
      </c>
      <c r="P12" s="34">
        <f t="shared" si="20"/>
        <v>0</v>
      </c>
      <c r="Q12" s="29">
        <f t="shared" si="8"/>
        <v>24</v>
      </c>
      <c r="R12" s="29"/>
      <c r="S12" s="35">
        <v>2.08955223880597</v>
      </c>
      <c r="T12" s="28">
        <v>488</v>
      </c>
      <c r="U12" s="36">
        <v>160</v>
      </c>
      <c r="V12" s="37" t="s">
        <v>530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9.425659722222221E-2</v>
      </c>
      <c r="AD12" s="39">
        <f t="shared" si="12"/>
        <v>-1.3007410416666665</v>
      </c>
      <c r="AE12" s="39">
        <v>-4.9000000000000004</v>
      </c>
      <c r="AF12" s="39">
        <v>-3.7210256410256402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13.061666666666667</v>
      </c>
      <c r="D13" s="29">
        <v>6</v>
      </c>
      <c r="E13" s="29">
        <v>0</v>
      </c>
      <c r="F13" s="32">
        <v>78.37</v>
      </c>
      <c r="G13" s="30">
        <v>0</v>
      </c>
      <c r="H13" s="31">
        <f t="shared" si="1"/>
        <v>0</v>
      </c>
      <c r="I13" s="31">
        <f t="shared" si="2"/>
        <v>0.17741553368635962</v>
      </c>
      <c r="J13" s="32">
        <f t="shared" si="5"/>
        <v>13.904055375000004</v>
      </c>
      <c r="K13" s="32">
        <f t="shared" si="3"/>
        <v>2.3173425625000008</v>
      </c>
      <c r="L13" s="29">
        <v>4</v>
      </c>
      <c r="M13" s="33">
        <f t="shared" si="6"/>
        <v>1.5</v>
      </c>
      <c r="N13" s="29">
        <v>132</v>
      </c>
      <c r="O13" s="34">
        <f t="shared" ref="O13:P13" si="21">D13/7</f>
        <v>0.8571428571428571</v>
      </c>
      <c r="P13" s="34">
        <f t="shared" si="21"/>
        <v>0</v>
      </c>
      <c r="Q13" s="29">
        <f t="shared" si="8"/>
        <v>154</v>
      </c>
      <c r="R13" s="29"/>
      <c r="S13" s="35">
        <v>0.86857142857142799</v>
      </c>
      <c r="T13" s="28">
        <v>488</v>
      </c>
      <c r="U13" s="36">
        <v>160</v>
      </c>
      <c r="V13" s="37" t="s">
        <v>530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9.425659722222221E-2</v>
      </c>
      <c r="AD13" s="39">
        <f t="shared" si="12"/>
        <v>-0.78044462499999989</v>
      </c>
      <c r="AE13" s="39">
        <v>-4.9000000000000004</v>
      </c>
      <c r="AF13" s="39">
        <v>-3.7549999999999999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12.999999999999998</v>
      </c>
      <c r="D14" s="29">
        <v>7</v>
      </c>
      <c r="E14" s="29">
        <v>0</v>
      </c>
      <c r="F14" s="32">
        <v>90.999999999999986</v>
      </c>
      <c r="G14" s="30">
        <v>0</v>
      </c>
      <c r="H14" s="31">
        <f t="shared" si="1"/>
        <v>0</v>
      </c>
      <c r="I14" s="31">
        <f t="shared" si="2"/>
        <v>0.17422506891025621</v>
      </c>
      <c r="J14" s="32">
        <f t="shared" si="5"/>
        <v>15.854481270833313</v>
      </c>
      <c r="K14" s="32">
        <f t="shared" si="3"/>
        <v>2.2649258958333305</v>
      </c>
      <c r="L14" s="29">
        <v>12</v>
      </c>
      <c r="M14" s="33">
        <f t="shared" si="6"/>
        <v>0.58333333333333337</v>
      </c>
      <c r="N14" s="29">
        <v>118</v>
      </c>
      <c r="O14" s="34">
        <f t="shared" ref="O14:P14" si="22">D14/7</f>
        <v>1</v>
      </c>
      <c r="P14" s="34">
        <f t="shared" si="22"/>
        <v>0</v>
      </c>
      <c r="Q14" s="29">
        <f t="shared" si="8"/>
        <v>118</v>
      </c>
      <c r="R14" s="29"/>
      <c r="S14" s="35">
        <v>1.2484076433121001</v>
      </c>
      <c r="T14" s="28">
        <v>488</v>
      </c>
      <c r="U14" s="36">
        <v>160</v>
      </c>
      <c r="V14" s="37" t="s">
        <v>530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9.425659722222221E-2</v>
      </c>
      <c r="AD14" s="39">
        <f t="shared" si="12"/>
        <v>-0.91051872916666654</v>
      </c>
      <c r="AE14" s="39">
        <v>-4.9000000000000004</v>
      </c>
      <c r="AF14" s="39">
        <v>-3.7549999999999999</v>
      </c>
      <c r="AG14" s="39">
        <v>0</v>
      </c>
    </row>
    <row r="15" spans="1:33" ht="15.75" customHeight="1" x14ac:dyDescent="0.2">
      <c r="A15" s="28" t="s">
        <v>54</v>
      </c>
      <c r="B15" s="28" t="s">
        <v>113</v>
      </c>
      <c r="C15" s="15">
        <f t="shared" si="4"/>
        <v>12.99</v>
      </c>
      <c r="D15" s="29">
        <v>4</v>
      </c>
      <c r="E15" s="29">
        <v>0</v>
      </c>
      <c r="F15" s="32">
        <v>51.96</v>
      </c>
      <c r="G15" s="30">
        <v>0</v>
      </c>
      <c r="H15" s="31">
        <f t="shared" si="1"/>
        <v>0</v>
      </c>
      <c r="I15" s="31">
        <f t="shared" si="2"/>
        <v>0.16600661245830112</v>
      </c>
      <c r="J15" s="32">
        <f t="shared" si="5"/>
        <v>8.6257035833333262</v>
      </c>
      <c r="K15" s="32">
        <f t="shared" si="3"/>
        <v>2.1564258958333316</v>
      </c>
      <c r="L15" s="29">
        <v>8</v>
      </c>
      <c r="M15" s="33">
        <f t="shared" si="6"/>
        <v>0.5</v>
      </c>
      <c r="N15" s="29">
        <v>103</v>
      </c>
      <c r="O15" s="34">
        <f t="shared" ref="O15:P15" si="23">D15/7</f>
        <v>0.5714285714285714</v>
      </c>
      <c r="P15" s="34">
        <f t="shared" si="23"/>
        <v>0</v>
      </c>
      <c r="Q15" s="29">
        <f t="shared" si="8"/>
        <v>180</v>
      </c>
      <c r="R15" s="29"/>
      <c r="S15" s="35">
        <v>1.63636363636363</v>
      </c>
      <c r="T15" s="28">
        <v>488</v>
      </c>
      <c r="U15" s="36">
        <v>160</v>
      </c>
      <c r="V15" s="37" t="s">
        <v>530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9.425659722222221E-2</v>
      </c>
      <c r="AD15" s="39">
        <f t="shared" si="12"/>
        <v>-0.52029641666666659</v>
      </c>
      <c r="AE15" s="39">
        <v>-4.9000000000000004</v>
      </c>
      <c r="AF15" s="39">
        <v>-3.855</v>
      </c>
      <c r="AG15" s="39">
        <v>0</v>
      </c>
    </row>
    <row r="16" spans="1:33" ht="15.75" customHeight="1" x14ac:dyDescent="0.2">
      <c r="A16" s="28" t="s">
        <v>56</v>
      </c>
      <c r="B16" s="28" t="s">
        <v>531</v>
      </c>
      <c r="C16" s="15">
        <f t="shared" si="4"/>
        <v>12.99</v>
      </c>
      <c r="D16" s="29">
        <v>6</v>
      </c>
      <c r="E16" s="29">
        <v>0</v>
      </c>
      <c r="F16" s="32">
        <v>77.94</v>
      </c>
      <c r="G16" s="30">
        <v>-33.059999999999988</v>
      </c>
      <c r="H16" s="31">
        <f t="shared" si="1"/>
        <v>0.42417244033872198</v>
      </c>
      <c r="I16" s="31">
        <f t="shared" si="2"/>
        <v>-0.25816582788042081</v>
      </c>
      <c r="J16" s="32">
        <f t="shared" si="5"/>
        <v>-20.121444624999995</v>
      </c>
      <c r="K16" s="32">
        <f t="shared" si="3"/>
        <v>-3.353574104166666</v>
      </c>
      <c r="L16" s="29">
        <v>25</v>
      </c>
      <c r="M16" s="33">
        <f t="shared" si="6"/>
        <v>0.24</v>
      </c>
      <c r="N16" s="29">
        <v>106</v>
      </c>
      <c r="O16" s="34">
        <f t="shared" ref="O16:P16" si="24">D16/7</f>
        <v>0.8571428571428571</v>
      </c>
      <c r="P16" s="34">
        <f t="shared" si="24"/>
        <v>0</v>
      </c>
      <c r="Q16" s="29">
        <f t="shared" si="8"/>
        <v>123</v>
      </c>
      <c r="R16" s="29"/>
      <c r="S16" s="35">
        <v>1.3953488372092999</v>
      </c>
      <c r="T16" s="28">
        <v>488</v>
      </c>
      <c r="U16" s="36">
        <v>160</v>
      </c>
      <c r="V16" s="37" t="s">
        <v>530</v>
      </c>
      <c r="W16" s="28">
        <v>4</v>
      </c>
      <c r="X16" s="38">
        <f t="shared" si="9"/>
        <v>0.66666666666666663</v>
      </c>
      <c r="Y16" s="39">
        <f t="shared" si="10"/>
        <v>4.7228571428571415</v>
      </c>
      <c r="Z16" s="28">
        <v>3</v>
      </c>
      <c r="AA16" s="28" t="s">
        <v>34</v>
      </c>
      <c r="AB16" s="40">
        <f t="shared" si="11"/>
        <v>-0.69</v>
      </c>
      <c r="AC16" s="41">
        <v>9.425659722222221E-2</v>
      </c>
      <c r="AD16" s="39">
        <f t="shared" si="12"/>
        <v>-0.78044462499999989</v>
      </c>
      <c r="AE16" s="39">
        <v>-4.9000000000000004</v>
      </c>
      <c r="AF16" s="39">
        <v>-3.855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12.925862068965518</v>
      </c>
      <c r="D17" s="29">
        <v>29</v>
      </c>
      <c r="E17" s="29">
        <v>0</v>
      </c>
      <c r="F17" s="32">
        <v>374.85</v>
      </c>
      <c r="G17" s="30">
        <v>-9.17</v>
      </c>
      <c r="H17" s="31">
        <f t="shared" si="1"/>
        <v>2.4463118580765639E-2</v>
      </c>
      <c r="I17" s="31">
        <f t="shared" si="2"/>
        <v>0.13814952908941339</v>
      </c>
      <c r="J17" s="32">
        <f t="shared" si="5"/>
        <v>51.785350979166616</v>
      </c>
      <c r="K17" s="32">
        <f t="shared" si="3"/>
        <v>1.7857017579022971</v>
      </c>
      <c r="L17" s="29">
        <v>8</v>
      </c>
      <c r="M17" s="33">
        <f t="shared" si="6"/>
        <v>3.625</v>
      </c>
      <c r="N17" s="29">
        <v>78</v>
      </c>
      <c r="O17" s="34">
        <f t="shared" ref="O17:P17" si="25">D17/7</f>
        <v>4.1428571428571432</v>
      </c>
      <c r="P17" s="34">
        <f t="shared" si="25"/>
        <v>0</v>
      </c>
      <c r="Q17" s="29">
        <f t="shared" si="8"/>
        <v>18</v>
      </c>
      <c r="R17" s="29"/>
      <c r="S17" s="35">
        <v>1.4126984126984099</v>
      </c>
      <c r="T17" s="28">
        <v>488</v>
      </c>
      <c r="U17" s="36">
        <v>160</v>
      </c>
      <c r="V17" s="37" t="s">
        <v>530</v>
      </c>
      <c r="W17" s="28">
        <v>0</v>
      </c>
      <c r="X17" s="38">
        <f t="shared" si="9"/>
        <v>0</v>
      </c>
      <c r="Y17" s="39">
        <f t="shared" si="10"/>
        <v>4.585</v>
      </c>
      <c r="Z17" s="28">
        <v>2</v>
      </c>
      <c r="AA17" s="28" t="s">
        <v>34</v>
      </c>
      <c r="AB17" s="40">
        <f t="shared" si="11"/>
        <v>-0.69</v>
      </c>
      <c r="AC17" s="41">
        <v>9.425659722222221E-2</v>
      </c>
      <c r="AD17" s="39">
        <f t="shared" si="12"/>
        <v>-3.772149020833333</v>
      </c>
      <c r="AE17" s="39">
        <v>-4.9000000000000004</v>
      </c>
      <c r="AF17" s="39">
        <v>-3.855</v>
      </c>
      <c r="AG17" s="39">
        <v>0</v>
      </c>
    </row>
    <row r="18" spans="1:33" ht="15.75" customHeight="1" x14ac:dyDescent="0.2">
      <c r="A18" s="28" t="s">
        <v>59</v>
      </c>
      <c r="B18" s="28" t="s">
        <v>532</v>
      </c>
      <c r="C18" s="15">
        <f t="shared" si="4"/>
        <v>10.97826086956522</v>
      </c>
      <c r="D18" s="29">
        <v>46</v>
      </c>
      <c r="E18" s="29">
        <v>0</v>
      </c>
      <c r="F18" s="32">
        <v>505.00000000000011</v>
      </c>
      <c r="G18" s="30">
        <v>0</v>
      </c>
      <c r="H18" s="31">
        <f t="shared" si="1"/>
        <v>0</v>
      </c>
      <c r="I18" s="31">
        <f t="shared" si="2"/>
        <v>4.0666517244224605E-2</v>
      </c>
      <c r="J18" s="32">
        <f t="shared" si="5"/>
        <v>20.53659120833343</v>
      </c>
      <c r="K18" s="32">
        <f t="shared" si="3"/>
        <v>0.44644763496377021</v>
      </c>
      <c r="L18" s="29">
        <v>16</v>
      </c>
      <c r="M18" s="33">
        <f t="shared" si="6"/>
        <v>2.875</v>
      </c>
      <c r="N18" s="29">
        <v>50</v>
      </c>
      <c r="O18" s="34">
        <f t="shared" ref="O18:P18" si="26">D18/7</f>
        <v>6.5714285714285712</v>
      </c>
      <c r="P18" s="34">
        <f t="shared" si="26"/>
        <v>0</v>
      </c>
      <c r="Q18" s="29">
        <f t="shared" si="8"/>
        <v>7</v>
      </c>
      <c r="R18" s="29"/>
      <c r="S18" s="35">
        <v>1.7719298245613999</v>
      </c>
      <c r="T18" s="28">
        <v>328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9.425659722222221E-2</v>
      </c>
      <c r="AD18" s="39">
        <f t="shared" si="12"/>
        <v>-5.9834087916666654</v>
      </c>
      <c r="AE18" s="39">
        <v>-4.9000000000000004</v>
      </c>
      <c r="AF18" s="39">
        <v>-3.855</v>
      </c>
      <c r="AG18" s="39">
        <v>0</v>
      </c>
    </row>
    <row r="19" spans="1:33" ht="15.75" customHeight="1" x14ac:dyDescent="0.2">
      <c r="A19" s="28" t="s">
        <v>60</v>
      </c>
      <c r="B19" s="28" t="s">
        <v>133</v>
      </c>
      <c r="C19" s="15">
        <f t="shared" si="4"/>
        <v>12.107142857142858</v>
      </c>
      <c r="D19" s="29">
        <v>7</v>
      </c>
      <c r="E19" s="29">
        <v>0</v>
      </c>
      <c r="F19" s="32">
        <v>84.75</v>
      </c>
      <c r="G19" s="30">
        <v>0</v>
      </c>
      <c r="H19" s="31">
        <f t="shared" si="1"/>
        <v>0</v>
      </c>
      <c r="I19" s="31">
        <f t="shared" si="2"/>
        <v>0.10130361381514252</v>
      </c>
      <c r="J19" s="32">
        <f t="shared" si="5"/>
        <v>8.5854812708333288</v>
      </c>
      <c r="K19" s="32">
        <f t="shared" si="3"/>
        <v>1.2264973244047612</v>
      </c>
      <c r="L19" s="29">
        <v>14</v>
      </c>
      <c r="M19" s="33">
        <f t="shared" si="6"/>
        <v>0.5</v>
      </c>
      <c r="N19" s="29">
        <v>26</v>
      </c>
      <c r="O19" s="34">
        <f t="shared" ref="O19:P19" si="27">D19/7</f>
        <v>1</v>
      </c>
      <c r="P19" s="34">
        <f t="shared" si="27"/>
        <v>0</v>
      </c>
      <c r="Q19" s="29">
        <f t="shared" si="8"/>
        <v>26</v>
      </c>
      <c r="R19" s="29"/>
      <c r="S19" s="35">
        <v>3.1771428571428499</v>
      </c>
      <c r="T19" s="28">
        <v>328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9.425659722222221E-2</v>
      </c>
      <c r="AD19" s="39">
        <f t="shared" si="12"/>
        <v>-0.91051872916666654</v>
      </c>
      <c r="AE19" s="39">
        <v>-4.9000000000000004</v>
      </c>
      <c r="AF19" s="39">
        <v>-4.0344999999999995</v>
      </c>
      <c r="AG19" s="39">
        <v>0</v>
      </c>
    </row>
    <row r="20" spans="1:33" ht="15.75" customHeight="1" x14ac:dyDescent="0.2">
      <c r="A20" s="28" t="s">
        <v>62</v>
      </c>
      <c r="B20" s="28" t="s">
        <v>348</v>
      </c>
      <c r="C20" s="15">
        <f t="shared" si="4"/>
        <v>13.594999999999999</v>
      </c>
      <c r="D20" s="29">
        <v>4</v>
      </c>
      <c r="E20" s="29">
        <v>0</v>
      </c>
      <c r="F20" s="32">
        <v>54.379999999999995</v>
      </c>
      <c r="G20" s="30">
        <v>0</v>
      </c>
      <c r="H20" s="31">
        <f t="shared" si="1"/>
        <v>0</v>
      </c>
      <c r="I20" s="31">
        <f t="shared" si="2"/>
        <v>0.18324206662988829</v>
      </c>
      <c r="J20" s="32">
        <f t="shared" si="5"/>
        <v>9.9647035833333248</v>
      </c>
      <c r="K20" s="32">
        <f t="shared" si="3"/>
        <v>2.4911758958333312</v>
      </c>
      <c r="L20" s="29">
        <v>10</v>
      </c>
      <c r="M20" s="33">
        <f t="shared" si="6"/>
        <v>0.4</v>
      </c>
      <c r="N20" s="29">
        <v>22</v>
      </c>
      <c r="O20" s="34">
        <f t="shared" ref="O20:P20" si="28">D20/7</f>
        <v>0.5714285714285714</v>
      </c>
      <c r="P20" s="34">
        <f t="shared" si="28"/>
        <v>0</v>
      </c>
      <c r="Q20" s="29">
        <f t="shared" si="8"/>
        <v>38</v>
      </c>
      <c r="R20" s="29"/>
      <c r="S20" s="35">
        <v>2.8374384236453198</v>
      </c>
      <c r="T20" s="28">
        <v>328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9.425659722222221E-2</v>
      </c>
      <c r="AD20" s="39">
        <f t="shared" si="12"/>
        <v>-0.52029641666666659</v>
      </c>
      <c r="AE20" s="39">
        <v>-4.9000000000000004</v>
      </c>
      <c r="AF20" s="39">
        <v>-4.0344999999999995</v>
      </c>
      <c r="AG20" s="39">
        <v>0</v>
      </c>
    </row>
    <row r="21" spans="1:33" ht="15.75" customHeight="1" x14ac:dyDescent="0.2">
      <c r="A21" s="28" t="s">
        <v>63</v>
      </c>
      <c r="B21" s="28" t="s">
        <v>533</v>
      </c>
      <c r="C21" s="15">
        <f t="shared" si="4"/>
        <v>14.615</v>
      </c>
      <c r="D21" s="29">
        <v>4</v>
      </c>
      <c r="E21" s="29">
        <v>0</v>
      </c>
      <c r="F21" s="32">
        <v>58.46</v>
      </c>
      <c r="G21" s="30">
        <v>0</v>
      </c>
      <c r="H21" s="31">
        <f t="shared" si="1"/>
        <v>0</v>
      </c>
      <c r="I21" s="31">
        <f t="shared" si="2"/>
        <v>0.22977597645113471</v>
      </c>
      <c r="J21" s="32">
        <f t="shared" si="5"/>
        <v>13.432703583333335</v>
      </c>
      <c r="K21" s="32">
        <f t="shared" si="3"/>
        <v>3.3581758958333339</v>
      </c>
      <c r="L21" s="29">
        <v>4</v>
      </c>
      <c r="M21" s="33">
        <f t="shared" si="6"/>
        <v>1</v>
      </c>
      <c r="N21" s="29">
        <v>57</v>
      </c>
      <c r="O21" s="34">
        <f t="shared" ref="O21:P21" si="29">D21/7</f>
        <v>0.5714285714285714</v>
      </c>
      <c r="P21" s="34">
        <f t="shared" si="29"/>
        <v>0</v>
      </c>
      <c r="Q21" s="29">
        <f t="shared" si="8"/>
        <v>99</v>
      </c>
      <c r="R21" s="29"/>
      <c r="S21" s="35">
        <v>1.8471337579617799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9.425659722222221E-2</v>
      </c>
      <c r="AD21" s="39">
        <f t="shared" si="12"/>
        <v>-0.52029641666666659</v>
      </c>
      <c r="AE21" s="39">
        <v>-4.9000000000000004</v>
      </c>
      <c r="AF21" s="39">
        <v>-4.0344999999999995</v>
      </c>
      <c r="AG21" s="39">
        <v>0</v>
      </c>
    </row>
    <row r="22" spans="1:33" ht="15.75" customHeight="1" x14ac:dyDescent="0.2">
      <c r="A22" s="28" t="s">
        <v>64</v>
      </c>
      <c r="B22" s="28" t="s">
        <v>534</v>
      </c>
      <c r="C22" s="15">
        <f t="shared" si="4"/>
        <v>14.105</v>
      </c>
      <c r="D22" s="29">
        <v>2</v>
      </c>
      <c r="E22" s="29">
        <v>0</v>
      </c>
      <c r="F22" s="30">
        <v>28.21</v>
      </c>
      <c r="G22" s="30">
        <v>0</v>
      </c>
      <c r="H22" s="31">
        <f t="shared" si="1"/>
        <v>0</v>
      </c>
      <c r="I22" s="31">
        <f t="shared" si="2"/>
        <v>0.20735029392650361</v>
      </c>
      <c r="J22" s="32">
        <f t="shared" si="5"/>
        <v>5.8493517916666669</v>
      </c>
      <c r="K22" s="32">
        <f t="shared" si="3"/>
        <v>2.9246758958333334</v>
      </c>
      <c r="L22" s="29">
        <v>6</v>
      </c>
      <c r="M22" s="33">
        <f t="shared" si="6"/>
        <v>0.33333333333333331</v>
      </c>
      <c r="N22" s="29">
        <v>59</v>
      </c>
      <c r="O22" s="34">
        <f t="shared" ref="O22:P22" si="30">D22/7</f>
        <v>0.2857142857142857</v>
      </c>
      <c r="P22" s="34">
        <f t="shared" si="30"/>
        <v>0</v>
      </c>
      <c r="Q22" s="29">
        <f t="shared" si="8"/>
        <v>206</v>
      </c>
      <c r="R22" s="29"/>
      <c r="S22" s="35">
        <v>1.84615384615384</v>
      </c>
      <c r="T22" s="28">
        <v>448</v>
      </c>
      <c r="U22" s="36">
        <v>120</v>
      </c>
      <c r="V22" s="37" t="s">
        <v>535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9.425659722222221E-2</v>
      </c>
      <c r="AD22" s="39">
        <f t="shared" si="12"/>
        <v>-0.2601482083333333</v>
      </c>
      <c r="AE22" s="39">
        <v>-4.9000000000000004</v>
      </c>
      <c r="AF22" s="39">
        <v>-4.0344999999999995</v>
      </c>
      <c r="AG22" s="39">
        <v>0</v>
      </c>
    </row>
    <row r="23" spans="1:33" ht="15.75" customHeight="1" x14ac:dyDescent="0.2">
      <c r="A23" s="28" t="s">
        <v>65</v>
      </c>
      <c r="B23" s="28" t="s">
        <v>372</v>
      </c>
      <c r="C23" s="15">
        <f t="shared" si="4"/>
        <v>12.466052631578949</v>
      </c>
      <c r="D23" s="29">
        <v>38</v>
      </c>
      <c r="E23" s="29">
        <v>1</v>
      </c>
      <c r="F23" s="32">
        <v>473.71000000000004</v>
      </c>
      <c r="G23" s="30">
        <v>0</v>
      </c>
      <c r="H23" s="31">
        <f t="shared" si="1"/>
        <v>0</v>
      </c>
      <c r="I23" s="31">
        <f t="shared" si="2"/>
        <v>0.1228593106366061</v>
      </c>
      <c r="J23" s="32">
        <f t="shared" si="5"/>
        <v>58.199684041666679</v>
      </c>
      <c r="K23" s="32">
        <f t="shared" si="3"/>
        <v>1.5315706326754388</v>
      </c>
      <c r="L23" s="29">
        <v>16</v>
      </c>
      <c r="M23" s="33">
        <f t="shared" si="6"/>
        <v>2.375</v>
      </c>
      <c r="N23" s="29">
        <v>30</v>
      </c>
      <c r="O23" s="34">
        <f t="shared" ref="O23:P23" si="31">D23/7</f>
        <v>5.4285714285714288</v>
      </c>
      <c r="P23" s="34">
        <f t="shared" si="31"/>
        <v>0.14285714285714285</v>
      </c>
      <c r="Q23" s="29">
        <f t="shared" si="8"/>
        <v>5</v>
      </c>
      <c r="R23" s="29"/>
      <c r="S23" s="35">
        <v>2.4035874439461802</v>
      </c>
      <c r="T23" s="28">
        <v>568</v>
      </c>
      <c r="U23" s="36">
        <v>120</v>
      </c>
      <c r="V23" s="37" t="s">
        <v>535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9.425659722222221E-2</v>
      </c>
      <c r="AD23" s="39">
        <f t="shared" si="12"/>
        <v>-4.9428159583333322</v>
      </c>
      <c r="AE23" s="39">
        <v>-4.9000000000000004</v>
      </c>
      <c r="AF23" s="39">
        <v>-4.0344999999999995</v>
      </c>
      <c r="AG23" s="39">
        <v>0</v>
      </c>
    </row>
    <row r="24" spans="1:33" ht="15.75" customHeight="1" x14ac:dyDescent="0.2">
      <c r="A24" s="28" t="s">
        <v>66</v>
      </c>
      <c r="B24" s="28" t="s">
        <v>536</v>
      </c>
      <c r="C24" s="15">
        <f t="shared" si="4"/>
        <v>12.5</v>
      </c>
      <c r="D24" s="29">
        <v>2</v>
      </c>
      <c r="E24" s="29">
        <v>0</v>
      </c>
      <c r="F24" s="32">
        <v>25</v>
      </c>
      <c r="G24" s="32">
        <v>0</v>
      </c>
      <c r="H24" s="31">
        <f t="shared" si="1"/>
        <v>0</v>
      </c>
      <c r="I24" s="31">
        <f t="shared" si="2"/>
        <v>0.12483407166666667</v>
      </c>
      <c r="J24" s="32">
        <f t="shared" si="5"/>
        <v>3.1208517916666669</v>
      </c>
      <c r="K24" s="32">
        <f t="shared" si="3"/>
        <v>1.5604258958333335</v>
      </c>
      <c r="L24" s="29">
        <v>9</v>
      </c>
      <c r="M24" s="33">
        <f t="shared" si="6"/>
        <v>0.22222222222222221</v>
      </c>
      <c r="N24" s="29">
        <v>18</v>
      </c>
      <c r="O24" s="34">
        <f t="shared" ref="O24:P24" si="32">D24/7</f>
        <v>0.2857142857142857</v>
      </c>
      <c r="P24" s="34">
        <f t="shared" si="32"/>
        <v>0</v>
      </c>
      <c r="Q24" s="29">
        <f t="shared" si="8"/>
        <v>63</v>
      </c>
      <c r="R24" s="29"/>
      <c r="S24" s="35">
        <v>3.4371859296482401</v>
      </c>
      <c r="T24" s="28">
        <v>568</v>
      </c>
      <c r="U24" s="36">
        <v>120</v>
      </c>
      <c r="V24" s="37" t="s">
        <v>535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9.425659722222221E-2</v>
      </c>
      <c r="AD24" s="39">
        <f t="shared" si="12"/>
        <v>-0.2601482083333333</v>
      </c>
      <c r="AE24" s="39">
        <v>-4.9000000000000004</v>
      </c>
      <c r="AF24" s="39">
        <v>-4.0344999999999995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10.99</v>
      </c>
      <c r="D25" s="29">
        <v>4</v>
      </c>
      <c r="E25" s="29">
        <v>0</v>
      </c>
      <c r="F25" s="32">
        <v>43.96</v>
      </c>
      <c r="G25" s="32">
        <v>0</v>
      </c>
      <c r="H25" s="31">
        <f t="shared" si="1"/>
        <v>0</v>
      </c>
      <c r="I25" s="31">
        <f t="shared" si="2"/>
        <v>2.5607451850166756E-2</v>
      </c>
      <c r="J25" s="32">
        <f t="shared" si="5"/>
        <v>1.1257035833333306</v>
      </c>
      <c r="K25" s="32">
        <f t="shared" si="3"/>
        <v>0.28142589583333266</v>
      </c>
      <c r="L25" s="29">
        <v>17</v>
      </c>
      <c r="M25" s="33">
        <f t="shared" si="6"/>
        <v>0.23529411764705882</v>
      </c>
      <c r="N25" s="29">
        <v>15</v>
      </c>
      <c r="O25" s="34">
        <f t="shared" ref="O25:P25" si="33">D25/7</f>
        <v>0.5714285714285714</v>
      </c>
      <c r="P25" s="34">
        <f t="shared" si="33"/>
        <v>0</v>
      </c>
      <c r="Q25" s="29">
        <f t="shared" si="8"/>
        <v>26</v>
      </c>
      <c r="R25" s="29"/>
      <c r="S25" s="35">
        <v>2.967741935483871</v>
      </c>
      <c r="T25" s="28">
        <v>568</v>
      </c>
      <c r="U25" s="36">
        <v>120</v>
      </c>
      <c r="V25" s="37" t="s">
        <v>535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9.425659722222221E-2</v>
      </c>
      <c r="AD25" s="39">
        <f t="shared" si="12"/>
        <v>-0.52029641666666659</v>
      </c>
      <c r="AE25" s="39">
        <v>-4.9000000000000004</v>
      </c>
      <c r="AF25" s="39">
        <v>-4.03</v>
      </c>
      <c r="AG25" s="39">
        <v>0</v>
      </c>
    </row>
    <row r="26" spans="1:33" ht="15.75" customHeight="1" x14ac:dyDescent="0.2">
      <c r="A26" s="14" t="s">
        <v>68</v>
      </c>
      <c r="B26" s="28" t="s">
        <v>98</v>
      </c>
      <c r="C26" s="15">
        <f t="shared" si="4"/>
        <v>10.99</v>
      </c>
      <c r="D26" s="16">
        <v>4</v>
      </c>
      <c r="E26" s="16">
        <v>0</v>
      </c>
      <c r="F26" s="17">
        <v>43.96</v>
      </c>
      <c r="G26" s="17">
        <v>0</v>
      </c>
      <c r="H26" s="31">
        <f t="shared" si="1"/>
        <v>0</v>
      </c>
      <c r="I26" s="31">
        <f t="shared" si="2"/>
        <v>1.9442756672732788E-2</v>
      </c>
      <c r="J26" s="32">
        <f t="shared" si="5"/>
        <v>0.85470358333333341</v>
      </c>
      <c r="K26" s="32">
        <f t="shared" si="3"/>
        <v>0.21367589583333335</v>
      </c>
      <c r="L26" s="16">
        <v>13</v>
      </c>
      <c r="M26" s="33">
        <f t="shared" si="6"/>
        <v>0.30769230769230771</v>
      </c>
      <c r="N26" s="16">
        <v>14</v>
      </c>
      <c r="O26" s="34">
        <f t="shared" ref="O26:P26" si="34">D26/7</f>
        <v>0.5714285714285714</v>
      </c>
      <c r="P26" s="34">
        <f t="shared" si="34"/>
        <v>0</v>
      </c>
      <c r="Q26" s="29">
        <f t="shared" si="8"/>
        <v>24</v>
      </c>
      <c r="R26" s="29"/>
      <c r="S26" s="21">
        <v>2.2130584192439859</v>
      </c>
      <c r="T26" s="28">
        <v>568</v>
      </c>
      <c r="U26" s="36">
        <v>120</v>
      </c>
      <c r="V26" s="37" t="s">
        <v>535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9.425659722222221E-2</v>
      </c>
      <c r="AD26" s="39">
        <f t="shared" si="12"/>
        <v>-0.52029641666666659</v>
      </c>
      <c r="AE26" s="25">
        <v>-4.95</v>
      </c>
      <c r="AF26" s="25">
        <v>-4.0477499999999997</v>
      </c>
      <c r="AG26" s="25">
        <v>0</v>
      </c>
    </row>
    <row r="27" spans="1:33" ht="15.75" customHeight="1" x14ac:dyDescent="0.2">
      <c r="A27" s="14" t="s">
        <v>69</v>
      </c>
      <c r="B27" s="14" t="s">
        <v>537</v>
      </c>
      <c r="C27" s="15">
        <f t="shared" si="4"/>
        <v>10.99</v>
      </c>
      <c r="D27" s="16">
        <v>4</v>
      </c>
      <c r="E27" s="16">
        <v>0</v>
      </c>
      <c r="F27" s="17">
        <v>43.96</v>
      </c>
      <c r="G27" s="17">
        <v>0</v>
      </c>
      <c r="H27" s="31">
        <f t="shared" si="1"/>
        <v>0</v>
      </c>
      <c r="I27" s="31">
        <f t="shared" si="2"/>
        <v>1.2754858583560803E-2</v>
      </c>
      <c r="J27" s="32">
        <f t="shared" si="5"/>
        <v>0.56070358333333292</v>
      </c>
      <c r="K27" s="32">
        <f t="shared" si="3"/>
        <v>0.14017589583333323</v>
      </c>
      <c r="L27" s="16">
        <v>8</v>
      </c>
      <c r="M27" s="33">
        <f t="shared" si="6"/>
        <v>0.5</v>
      </c>
      <c r="N27" s="16">
        <v>9</v>
      </c>
      <c r="O27" s="34">
        <f t="shared" ref="O27:P27" si="35">D27/7</f>
        <v>0.5714285714285714</v>
      </c>
      <c r="P27" s="34">
        <f t="shared" si="35"/>
        <v>0</v>
      </c>
      <c r="Q27" s="29">
        <f t="shared" si="8"/>
        <v>15</v>
      </c>
      <c r="R27" s="29"/>
      <c r="S27" s="21">
        <v>3.024390243902439</v>
      </c>
      <c r="T27" s="28">
        <v>568</v>
      </c>
      <c r="U27" s="36">
        <v>120</v>
      </c>
      <c r="V27" s="37" t="s">
        <v>538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9.425659722222221E-2</v>
      </c>
      <c r="AD27" s="39">
        <f t="shared" si="12"/>
        <v>-0.52029641666666659</v>
      </c>
      <c r="AE27" s="25">
        <v>-4.95</v>
      </c>
      <c r="AF27" s="25">
        <v>-4.1212499999999999</v>
      </c>
      <c r="AG27" s="25">
        <v>0</v>
      </c>
    </row>
    <row r="28" spans="1:33" ht="15.75" customHeight="1" x14ac:dyDescent="0.2">
      <c r="A28" s="14" t="s">
        <v>70</v>
      </c>
      <c r="B28" s="14" t="s">
        <v>100</v>
      </c>
      <c r="C28" s="15">
        <f t="shared" si="4"/>
        <v>10.991250000000001</v>
      </c>
      <c r="D28" s="16">
        <v>8</v>
      </c>
      <c r="E28" s="16">
        <v>1</v>
      </c>
      <c r="F28" s="17">
        <v>87.93</v>
      </c>
      <c r="G28" s="17">
        <v>0</v>
      </c>
      <c r="H28" s="31">
        <f t="shared" si="1"/>
        <v>0</v>
      </c>
      <c r="I28" s="31">
        <f t="shared" si="2"/>
        <v>1.2850075817885406E-2</v>
      </c>
      <c r="J28" s="32">
        <f t="shared" si="5"/>
        <v>1.1299071666666638</v>
      </c>
      <c r="K28" s="32">
        <f t="shared" si="3"/>
        <v>0.14123839583333297</v>
      </c>
      <c r="L28" s="16">
        <v>15</v>
      </c>
      <c r="M28" s="33">
        <f t="shared" si="6"/>
        <v>0.53333333333333333</v>
      </c>
      <c r="N28" s="16">
        <v>1</v>
      </c>
      <c r="O28" s="34">
        <f t="shared" ref="O28:P28" si="36">D28/7</f>
        <v>1.1428571428571428</v>
      </c>
      <c r="P28" s="34">
        <f t="shared" si="36"/>
        <v>0.14285714285714285</v>
      </c>
      <c r="Q28" s="29">
        <f t="shared" si="8"/>
        <v>0</v>
      </c>
      <c r="R28" s="29"/>
      <c r="S28" s="21">
        <v>4.2721088435374153</v>
      </c>
      <c r="T28" s="28">
        <v>328</v>
      </c>
      <c r="U28" s="36">
        <v>44384</v>
      </c>
      <c r="V28" s="37" t="s">
        <v>538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9.425659722222221E-2</v>
      </c>
      <c r="AD28" s="39">
        <f t="shared" si="12"/>
        <v>-1.0405928333333332</v>
      </c>
      <c r="AE28" s="25">
        <v>-4.95</v>
      </c>
      <c r="AF28" s="25">
        <v>-4.1212499999999999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208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9.425659722222221E-2</v>
      </c>
      <c r="AD29" s="39">
        <f t="shared" si="12"/>
        <v>0</v>
      </c>
      <c r="AE29" s="25">
        <v>-4.95</v>
      </c>
      <c r="AF29" s="25">
        <v>-4.0551911609999998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208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9.425659722222221E-2</v>
      </c>
      <c r="AD30" s="39">
        <f t="shared" si="12"/>
        <v>0</v>
      </c>
      <c r="AE30" s="25">
        <v>-4.95</v>
      </c>
      <c r="AF30" s="25">
        <v>-4.0551911609999998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208</v>
      </c>
      <c r="U31" s="22" t="s">
        <v>33</v>
      </c>
      <c r="V31" s="1" t="s">
        <v>1501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9.425659722222221E-2</v>
      </c>
      <c r="AD31" s="39">
        <f t="shared" si="12"/>
        <v>0</v>
      </c>
      <c r="AE31" s="43">
        <v>-4.95</v>
      </c>
      <c r="AF31" s="43">
        <v>-4.0551911609999998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9.425659722222221E-2</v>
      </c>
      <c r="AD32" s="39">
        <f t="shared" si="12"/>
        <v>0</v>
      </c>
      <c r="AE32" s="58">
        <v>-4.95</v>
      </c>
      <c r="AF32" s="58">
        <v>-4.0551911609999998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40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Info!B1:BJ5000""),3,FALSE),"""")"),"3 Ft Green Extension Cord 2 Pack - 16/2 Durable Electrical Cable with 3 Power Outlets")</f>
        <v>3 Ft Green Extension Cord 2 Pack - 16/2 Durable Electrical Cable with 3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Info!B1:BJ5000""),2,FALSE),"""")"),"B08B6GCLWW")</f>
        <v>B08B6GCLWW</v>
      </c>
      <c r="B2" s="3" t="s">
        <v>539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3" customHeight="1" x14ac:dyDescent="0.2">
      <c r="A3" s="76" t="s">
        <v>30</v>
      </c>
      <c r="B3" s="77"/>
      <c r="C3" s="47">
        <f>((AE32+AF32)/0.85)*-1</f>
        <v>5.76235294117647</v>
      </c>
      <c r="D3" s="5">
        <f>SUM(D4:D99765)</f>
        <v>65</v>
      </c>
      <c r="E3" s="5"/>
      <c r="F3" s="6">
        <f t="shared" ref="F3:G3" si="0">SUM(F4:F99765)</f>
        <v>425.90999999999997</v>
      </c>
      <c r="G3" s="6">
        <f t="shared" si="0"/>
        <v>-124.41999999999999</v>
      </c>
      <c r="H3" s="7">
        <f t="shared" ref="H3:H32" si="1">G3/F3*-1</f>
        <v>0.29212744476532598</v>
      </c>
      <c r="I3" s="8">
        <f t="shared" ref="I3:I32" si="2">J3/F3</f>
        <v>-0.16977541170425289</v>
      </c>
      <c r="J3" s="6">
        <f>SUM(J4:J99765)</f>
        <v>-72.309045598958349</v>
      </c>
      <c r="K3" s="6">
        <f t="shared" ref="K3:K32" si="3">J3/D3</f>
        <v>-1.11244685536859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0.25 - June
0.25 - July
0.25 - Aug
0.25 - Sept
1 - Oct
6 - Nov
1 - Dec
0.5 - Jan
0.5 - Feb")</f>
        <v>0.5 - March
0.5 - April
0.5 - May
0.25 - June
0.25 - July
0.25 - Aug
0.25 - Sept
1 - Oct
6 - Nov
1 -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QTY-25")</f>
        <v>US QTY-25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14</v>
      </c>
      <c r="X3" s="7">
        <f>W3/D3</f>
        <v>0.2153846153846154</v>
      </c>
      <c r="Y3" s="6"/>
      <c r="Z3" s="5"/>
      <c r="AA3" s="5"/>
      <c r="AB3" s="5"/>
      <c r="AC3" s="5"/>
      <c r="AD3" s="6">
        <f>SUM(AD4:AD99765)</f>
        <v>-2.2405455989583327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Info!B2:BZ7000""),37,FALSE)),"""")*-1"),-1.428)</f>
        <v>-1.4279999999999999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200</v>
      </c>
      <c r="U4" s="22">
        <v>50</v>
      </c>
      <c r="V4" s="23" t="s">
        <v>540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-1.36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200</v>
      </c>
      <c r="U5" s="36">
        <v>50</v>
      </c>
      <c r="V5" s="37" t="s">
        <v>541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-1.36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150</v>
      </c>
      <c r="U6" s="36">
        <v>50</v>
      </c>
      <c r="V6" s="37" t="s">
        <v>542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-1.36</v>
      </c>
      <c r="AG6" s="39">
        <v>0</v>
      </c>
    </row>
    <row r="7" spans="1:33" ht="15.75" customHeight="1" x14ac:dyDescent="0.2">
      <c r="A7" s="28" t="s">
        <v>39</v>
      </c>
      <c r="B7" s="28" t="s">
        <v>543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25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3.3439153439153402</v>
      </c>
      <c r="T7" s="28">
        <v>150</v>
      </c>
      <c r="U7" s="36">
        <v>50</v>
      </c>
      <c r="V7" s="37" t="s">
        <v>544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-1.36</v>
      </c>
      <c r="AG7" s="39">
        <v>0</v>
      </c>
    </row>
    <row r="8" spans="1:33" ht="15.75" customHeight="1" x14ac:dyDescent="0.2">
      <c r="A8" s="28" t="s">
        <v>41</v>
      </c>
      <c r="B8" s="28" t="s">
        <v>545</v>
      </c>
      <c r="C8" s="15" t="str">
        <f t="shared" si="4"/>
        <v xml:space="preserve"> - </v>
      </c>
      <c r="D8" s="29">
        <v>0</v>
      </c>
      <c r="E8" s="29">
        <v>1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74</v>
      </c>
      <c r="O8" s="34">
        <f t="shared" ref="O8:P8" si="16">D8/7</f>
        <v>0</v>
      </c>
      <c r="P8" s="34">
        <f t="shared" si="16"/>
        <v>0.14285714285714285</v>
      </c>
      <c r="Q8" s="29">
        <f t="shared" si="8"/>
        <v>518</v>
      </c>
      <c r="R8" s="29"/>
      <c r="S8" s="35">
        <v>2.6666666666666599</v>
      </c>
      <c r="T8" s="28">
        <v>100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2.4978211805555556E-2</v>
      </c>
      <c r="AD8" s="39">
        <f t="shared" si="12"/>
        <v>0</v>
      </c>
      <c r="AE8" s="39">
        <v>-3.31</v>
      </c>
      <c r="AF8" s="39">
        <v>-1.36</v>
      </c>
      <c r="AG8" s="39">
        <v>0</v>
      </c>
    </row>
    <row r="9" spans="1:33" ht="15.75" customHeight="1" x14ac:dyDescent="0.2">
      <c r="A9" s="28" t="s">
        <v>43</v>
      </c>
      <c r="B9" s="28" t="s">
        <v>209</v>
      </c>
      <c r="C9" s="15">
        <f t="shared" si="4"/>
        <v>7.2159999999999993</v>
      </c>
      <c r="D9" s="29">
        <v>5</v>
      </c>
      <c r="E9" s="29">
        <v>1</v>
      </c>
      <c r="F9" s="30">
        <v>36.08</v>
      </c>
      <c r="G9" s="30">
        <v>-33.29999999999999</v>
      </c>
      <c r="H9" s="31">
        <f t="shared" si="1"/>
        <v>0.9229490022172947</v>
      </c>
      <c r="I9" s="31">
        <f t="shared" si="2"/>
        <v>-0.72489882653709337</v>
      </c>
      <c r="J9" s="32">
        <f t="shared" si="5"/>
        <v>-26.154349661458326</v>
      </c>
      <c r="K9" s="32">
        <f t="shared" si="3"/>
        <v>-5.2308699322916654</v>
      </c>
      <c r="L9" s="29">
        <v>29</v>
      </c>
      <c r="M9" s="33">
        <f t="shared" si="6"/>
        <v>0.17241379310344829</v>
      </c>
      <c r="N9" s="29">
        <v>68</v>
      </c>
      <c r="O9" s="34">
        <f t="shared" ref="O9:P9" si="17">D9/7</f>
        <v>0.7142857142857143</v>
      </c>
      <c r="P9" s="34">
        <f t="shared" si="17"/>
        <v>0.14285714285714285</v>
      </c>
      <c r="Q9" s="29">
        <f t="shared" si="8"/>
        <v>79</v>
      </c>
      <c r="R9" s="29"/>
      <c r="S9" s="35">
        <v>2.6731707317073101</v>
      </c>
      <c r="T9" s="28">
        <v>100</v>
      </c>
      <c r="U9" s="36" t="s">
        <v>33</v>
      </c>
      <c r="V9" s="37" t="s">
        <v>33</v>
      </c>
      <c r="W9" s="28">
        <v>5</v>
      </c>
      <c r="X9" s="38">
        <f t="shared" si="9"/>
        <v>1</v>
      </c>
      <c r="Y9" s="39">
        <f t="shared" si="10"/>
        <v>3.3299999999999992</v>
      </c>
      <c r="Z9" s="28">
        <v>5</v>
      </c>
      <c r="AA9" s="28" t="s">
        <v>34</v>
      </c>
      <c r="AB9" s="40">
        <f t="shared" si="11"/>
        <v>-0.69</v>
      </c>
      <c r="AC9" s="41">
        <v>2.4978211805555556E-2</v>
      </c>
      <c r="AD9" s="39">
        <f t="shared" si="12"/>
        <v>-0.17234966145833333</v>
      </c>
      <c r="AE9" s="39">
        <v>-3.31</v>
      </c>
      <c r="AF9" s="39">
        <v>-1.36</v>
      </c>
      <c r="AG9" s="39">
        <v>0</v>
      </c>
    </row>
    <row r="10" spans="1:33" ht="15.75" customHeight="1" x14ac:dyDescent="0.2">
      <c r="A10" s="28" t="s">
        <v>45</v>
      </c>
      <c r="B10" s="28" t="s">
        <v>117</v>
      </c>
      <c r="C10" s="15">
        <f t="shared" si="4"/>
        <v>6.9742857142857142</v>
      </c>
      <c r="D10" s="29">
        <v>7</v>
      </c>
      <c r="E10" s="29">
        <v>0</v>
      </c>
      <c r="F10" s="30">
        <v>48.82</v>
      </c>
      <c r="G10" s="30">
        <v>-37.389999999999993</v>
      </c>
      <c r="H10" s="31">
        <f t="shared" si="1"/>
        <v>0.76587464154035223</v>
      </c>
      <c r="I10" s="31">
        <f t="shared" si="2"/>
        <v>-0.59041969533063632</v>
      </c>
      <c r="J10" s="32">
        <f t="shared" si="5"/>
        <v>-28.824289526041664</v>
      </c>
      <c r="K10" s="32">
        <f t="shared" si="3"/>
        <v>-4.1177556465773808</v>
      </c>
      <c r="L10" s="29">
        <v>37</v>
      </c>
      <c r="M10" s="33">
        <f t="shared" si="6"/>
        <v>0.1891891891891892</v>
      </c>
      <c r="N10" s="29">
        <v>61</v>
      </c>
      <c r="O10" s="34">
        <f t="shared" ref="O10:P10" si="18">D10/7</f>
        <v>1</v>
      </c>
      <c r="P10" s="34">
        <f t="shared" si="18"/>
        <v>0</v>
      </c>
      <c r="Q10" s="29">
        <f t="shared" si="8"/>
        <v>61</v>
      </c>
      <c r="R10" s="29"/>
      <c r="S10" s="35">
        <v>2.5323741007194198</v>
      </c>
      <c r="T10" s="28">
        <v>100</v>
      </c>
      <c r="U10" s="36" t="s">
        <v>33</v>
      </c>
      <c r="V10" s="37" t="s">
        <v>33</v>
      </c>
      <c r="W10" s="28">
        <v>5</v>
      </c>
      <c r="X10" s="38">
        <f t="shared" si="9"/>
        <v>0.7142857142857143</v>
      </c>
      <c r="Y10" s="39">
        <f t="shared" si="10"/>
        <v>3.7389999999999994</v>
      </c>
      <c r="Z10" s="28">
        <v>5</v>
      </c>
      <c r="AA10" s="28" t="s">
        <v>34</v>
      </c>
      <c r="AB10" s="40">
        <f t="shared" si="11"/>
        <v>-0.69</v>
      </c>
      <c r="AC10" s="41">
        <v>2.4978211805555556E-2</v>
      </c>
      <c r="AD10" s="39">
        <f t="shared" si="12"/>
        <v>-0.24128952604166665</v>
      </c>
      <c r="AE10" s="39">
        <v>-3.31</v>
      </c>
      <c r="AF10" s="39">
        <v>-1.36</v>
      </c>
      <c r="AG10" s="39">
        <v>0</v>
      </c>
    </row>
    <row r="11" spans="1:33" ht="15.75" customHeight="1" x14ac:dyDescent="0.2">
      <c r="A11" s="28" t="s">
        <v>47</v>
      </c>
      <c r="B11" s="28" t="s">
        <v>98</v>
      </c>
      <c r="C11" s="15">
        <f t="shared" si="4"/>
        <v>6.9824999999999999</v>
      </c>
      <c r="D11" s="29">
        <v>4</v>
      </c>
      <c r="E11" s="29">
        <v>1</v>
      </c>
      <c r="F11" s="30">
        <v>27.93</v>
      </c>
      <c r="G11" s="30">
        <v>-5.08</v>
      </c>
      <c r="H11" s="31">
        <f t="shared" si="1"/>
        <v>0.18188327962764053</v>
      </c>
      <c r="I11" s="31">
        <f t="shared" si="2"/>
        <v>-5.6347915920755163E-3</v>
      </c>
      <c r="J11" s="32">
        <f t="shared" si="5"/>
        <v>-0.15737972916666917</v>
      </c>
      <c r="K11" s="32">
        <f t="shared" si="3"/>
        <v>-3.9344932291667294E-2</v>
      </c>
      <c r="L11" s="29">
        <v>13</v>
      </c>
      <c r="M11" s="33">
        <f t="shared" si="6"/>
        <v>0.30769230769230771</v>
      </c>
      <c r="N11" s="29">
        <v>56</v>
      </c>
      <c r="O11" s="34">
        <f t="shared" ref="O11:P11" si="19">D11/7</f>
        <v>0.5714285714285714</v>
      </c>
      <c r="P11" s="34">
        <f t="shared" si="19"/>
        <v>0.14285714285714285</v>
      </c>
      <c r="Q11" s="29">
        <f t="shared" si="8"/>
        <v>78</v>
      </c>
      <c r="R11" s="29"/>
      <c r="S11" s="35">
        <v>1.5172413793103401</v>
      </c>
      <c r="T11" s="28">
        <v>100</v>
      </c>
      <c r="U11" s="36" t="s">
        <v>33</v>
      </c>
      <c r="V11" s="37" t="s">
        <v>33</v>
      </c>
      <c r="W11" s="28">
        <v>1</v>
      </c>
      <c r="X11" s="38">
        <f t="shared" si="9"/>
        <v>0.25</v>
      </c>
      <c r="Y11" s="39">
        <f t="shared" si="10"/>
        <v>2.54</v>
      </c>
      <c r="Z11" s="28">
        <v>1</v>
      </c>
      <c r="AA11" s="28" t="s">
        <v>34</v>
      </c>
      <c r="AB11" s="40">
        <f t="shared" si="11"/>
        <v>-0.69</v>
      </c>
      <c r="AC11" s="41">
        <v>2.4978211805555556E-2</v>
      </c>
      <c r="AD11" s="39">
        <f t="shared" si="12"/>
        <v>-0.13787972916666666</v>
      </c>
      <c r="AE11" s="39">
        <v>-3.31</v>
      </c>
      <c r="AF11" s="39">
        <v>-1.36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6.95</v>
      </c>
      <c r="D12" s="29">
        <v>2</v>
      </c>
      <c r="E12" s="29">
        <v>0</v>
      </c>
      <c r="F12" s="30">
        <v>13.9</v>
      </c>
      <c r="G12" s="30">
        <v>0</v>
      </c>
      <c r="H12" s="31">
        <f t="shared" si="1"/>
        <v>0</v>
      </c>
      <c r="I12" s="31">
        <f t="shared" si="2"/>
        <v>0.17309785146882486</v>
      </c>
      <c r="J12" s="32">
        <f t="shared" si="5"/>
        <v>2.4060601354166655</v>
      </c>
      <c r="K12" s="32">
        <f t="shared" si="3"/>
        <v>1.2030300677083328</v>
      </c>
      <c r="L12" s="29">
        <v>7</v>
      </c>
      <c r="M12" s="33">
        <f t="shared" si="6"/>
        <v>0.2857142857142857</v>
      </c>
      <c r="N12" s="29">
        <v>54</v>
      </c>
      <c r="O12" s="34">
        <f t="shared" ref="O12:P12" si="20">D12/7</f>
        <v>0.2857142857142857</v>
      </c>
      <c r="P12" s="34">
        <f t="shared" si="20"/>
        <v>0</v>
      </c>
      <c r="Q12" s="29">
        <f t="shared" si="8"/>
        <v>189</v>
      </c>
      <c r="R12" s="29"/>
      <c r="S12" s="35">
        <v>1.05</v>
      </c>
      <c r="T12" s="28">
        <v>100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2.4978211805555556E-2</v>
      </c>
      <c r="AD12" s="39">
        <f t="shared" si="12"/>
        <v>-6.893986458333333E-2</v>
      </c>
      <c r="AE12" s="39">
        <v>-3.31</v>
      </c>
      <c r="AF12" s="39">
        <v>-1.36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6.95</v>
      </c>
      <c r="D13" s="29">
        <v>5</v>
      </c>
      <c r="E13" s="29">
        <v>1</v>
      </c>
      <c r="F13" s="32">
        <v>34.75</v>
      </c>
      <c r="G13" s="30">
        <v>0</v>
      </c>
      <c r="H13" s="31">
        <f t="shared" si="1"/>
        <v>0</v>
      </c>
      <c r="I13" s="31">
        <f t="shared" si="2"/>
        <v>0.17309785146882484</v>
      </c>
      <c r="J13" s="32">
        <f t="shared" si="5"/>
        <v>6.0151503385416634</v>
      </c>
      <c r="K13" s="32">
        <f t="shared" si="3"/>
        <v>1.2030300677083328</v>
      </c>
      <c r="L13" s="29">
        <v>4</v>
      </c>
      <c r="M13" s="33">
        <f t="shared" si="6"/>
        <v>1.25</v>
      </c>
      <c r="N13" s="29">
        <v>48</v>
      </c>
      <c r="O13" s="34">
        <f t="shared" ref="O13:P13" si="21">D13/7</f>
        <v>0.7142857142857143</v>
      </c>
      <c r="P13" s="34">
        <f t="shared" si="21"/>
        <v>0.14285714285714285</v>
      </c>
      <c r="Q13" s="29">
        <f t="shared" si="8"/>
        <v>56</v>
      </c>
      <c r="R13" s="29"/>
      <c r="S13" s="35">
        <v>0.6875</v>
      </c>
      <c r="T13" s="28">
        <v>100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2.4978211805555556E-2</v>
      </c>
      <c r="AD13" s="39">
        <f t="shared" si="12"/>
        <v>-0.17234966145833333</v>
      </c>
      <c r="AE13" s="39">
        <v>-3.31</v>
      </c>
      <c r="AF13" s="39">
        <v>-1.36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6.95</v>
      </c>
      <c r="D14" s="29">
        <v>3</v>
      </c>
      <c r="E14" s="29">
        <v>0</v>
      </c>
      <c r="F14" s="32">
        <v>20.85</v>
      </c>
      <c r="G14" s="30">
        <v>0</v>
      </c>
      <c r="H14" s="31">
        <f t="shared" si="1"/>
        <v>0</v>
      </c>
      <c r="I14" s="31">
        <f t="shared" si="2"/>
        <v>0.17309785146882495</v>
      </c>
      <c r="J14" s="32">
        <f t="shared" si="5"/>
        <v>3.6090902031250005</v>
      </c>
      <c r="K14" s="32">
        <f t="shared" si="3"/>
        <v>1.2030300677083334</v>
      </c>
      <c r="L14" s="29">
        <v>10</v>
      </c>
      <c r="M14" s="33">
        <f t="shared" si="6"/>
        <v>0.3</v>
      </c>
      <c r="N14" s="29">
        <v>45</v>
      </c>
      <c r="O14" s="34">
        <f t="shared" ref="O14:P14" si="22">D14/7</f>
        <v>0.42857142857142855</v>
      </c>
      <c r="P14" s="34">
        <f t="shared" si="22"/>
        <v>0</v>
      </c>
      <c r="Q14" s="29">
        <f t="shared" si="8"/>
        <v>105</v>
      </c>
      <c r="R14" s="29"/>
      <c r="S14" s="35">
        <v>1.0642201834862299</v>
      </c>
      <c r="T14" s="28">
        <v>100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2.4978211805555556E-2</v>
      </c>
      <c r="AD14" s="39">
        <f t="shared" si="12"/>
        <v>-0.10340979687499999</v>
      </c>
      <c r="AE14" s="39">
        <v>-3.31</v>
      </c>
      <c r="AF14" s="39">
        <v>-1.36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6.95</v>
      </c>
      <c r="D15" s="29">
        <v>4</v>
      </c>
      <c r="E15" s="29">
        <v>1</v>
      </c>
      <c r="F15" s="32">
        <v>27.8</v>
      </c>
      <c r="G15" s="30">
        <v>0</v>
      </c>
      <c r="H15" s="31">
        <f t="shared" si="1"/>
        <v>0</v>
      </c>
      <c r="I15" s="31">
        <f t="shared" si="2"/>
        <v>0.17309785146882486</v>
      </c>
      <c r="J15" s="32">
        <f t="shared" si="5"/>
        <v>4.812120270833331</v>
      </c>
      <c r="K15" s="32">
        <f t="shared" si="3"/>
        <v>1.2030300677083328</v>
      </c>
      <c r="L15" s="29">
        <v>5</v>
      </c>
      <c r="M15" s="33">
        <f t="shared" si="6"/>
        <v>0.8</v>
      </c>
      <c r="N15" s="29">
        <v>41</v>
      </c>
      <c r="O15" s="34">
        <f t="shared" ref="O15:P15" si="23">D15/7</f>
        <v>0.5714285714285714</v>
      </c>
      <c r="P15" s="34">
        <f t="shared" si="23"/>
        <v>0.14285714285714285</v>
      </c>
      <c r="Q15" s="29">
        <f t="shared" si="8"/>
        <v>57</v>
      </c>
      <c r="R15" s="29"/>
      <c r="S15" s="35">
        <v>1.3333333333333299</v>
      </c>
      <c r="T15" s="28">
        <v>100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2.4978211805555556E-2</v>
      </c>
      <c r="AD15" s="39">
        <f t="shared" si="12"/>
        <v>-0.13787972916666666</v>
      </c>
      <c r="AE15" s="39">
        <v>-3.31</v>
      </c>
      <c r="AF15" s="39">
        <v>-1.36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6.95</v>
      </c>
      <c r="D16" s="29">
        <v>1</v>
      </c>
      <c r="E16" s="29">
        <v>1</v>
      </c>
      <c r="F16" s="32">
        <v>6.95</v>
      </c>
      <c r="G16" s="30">
        <v>0</v>
      </c>
      <c r="H16" s="31">
        <f t="shared" si="1"/>
        <v>0</v>
      </c>
      <c r="I16" s="31">
        <f t="shared" si="2"/>
        <v>0.17309785146882486</v>
      </c>
      <c r="J16" s="32">
        <f t="shared" si="5"/>
        <v>1.2030300677083328</v>
      </c>
      <c r="K16" s="32">
        <f t="shared" si="3"/>
        <v>1.2030300677083328</v>
      </c>
      <c r="L16" s="29">
        <v>0</v>
      </c>
      <c r="M16" s="33" t="str">
        <f t="shared" si="6"/>
        <v>-</v>
      </c>
      <c r="N16" s="29">
        <v>38</v>
      </c>
      <c r="O16" s="34">
        <f t="shared" ref="O16:P16" si="24">D16/7</f>
        <v>0.14285714285714285</v>
      </c>
      <c r="P16" s="34">
        <f t="shared" si="24"/>
        <v>0.14285714285714285</v>
      </c>
      <c r="Q16" s="29">
        <f t="shared" si="8"/>
        <v>133</v>
      </c>
      <c r="R16" s="29"/>
      <c r="S16" s="35">
        <v>1.21008403361344</v>
      </c>
      <c r="T16" s="28">
        <v>100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2.4978211805555556E-2</v>
      </c>
      <c r="AD16" s="39">
        <f t="shared" si="12"/>
        <v>-3.4469932291666665E-2</v>
      </c>
      <c r="AE16" s="39">
        <v>-3.31</v>
      </c>
      <c r="AF16" s="39">
        <v>-1.36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6.95</v>
      </c>
      <c r="D17" s="29">
        <v>3</v>
      </c>
      <c r="E17" s="29">
        <v>0</v>
      </c>
      <c r="F17" s="32">
        <v>20.85</v>
      </c>
      <c r="G17" s="30">
        <v>0</v>
      </c>
      <c r="H17" s="31">
        <f t="shared" si="1"/>
        <v>0</v>
      </c>
      <c r="I17" s="31">
        <f t="shared" si="2"/>
        <v>0.17309785146882495</v>
      </c>
      <c r="J17" s="32">
        <f t="shared" si="5"/>
        <v>3.6090902031250005</v>
      </c>
      <c r="K17" s="32">
        <f t="shared" si="3"/>
        <v>1.2030300677083334</v>
      </c>
      <c r="L17" s="29">
        <v>3</v>
      </c>
      <c r="M17" s="33">
        <f t="shared" si="6"/>
        <v>1</v>
      </c>
      <c r="N17" s="29">
        <v>36</v>
      </c>
      <c r="O17" s="34">
        <f t="shared" ref="O17:P17" si="25">D17/7</f>
        <v>0.42857142857142855</v>
      </c>
      <c r="P17" s="34">
        <f t="shared" si="25"/>
        <v>0</v>
      </c>
      <c r="Q17" s="29">
        <f t="shared" si="8"/>
        <v>84</v>
      </c>
      <c r="R17" s="29"/>
      <c r="S17" s="35">
        <v>0.92121212121212104</v>
      </c>
      <c r="T17" s="28">
        <v>100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2.4978211805555556E-2</v>
      </c>
      <c r="AD17" s="39">
        <f t="shared" si="12"/>
        <v>-0.10340979687499999</v>
      </c>
      <c r="AE17" s="39">
        <v>-3.31</v>
      </c>
      <c r="AF17" s="39">
        <v>-1.36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6.95</v>
      </c>
      <c r="D18" s="29">
        <v>1</v>
      </c>
      <c r="E18" s="29">
        <v>1</v>
      </c>
      <c r="F18" s="32">
        <v>6.95</v>
      </c>
      <c r="G18" s="30">
        <v>0</v>
      </c>
      <c r="H18" s="31">
        <f t="shared" si="1"/>
        <v>0</v>
      </c>
      <c r="I18" s="31">
        <f t="shared" si="2"/>
        <v>0.17309785146882486</v>
      </c>
      <c r="J18" s="32">
        <f t="shared" si="5"/>
        <v>1.2030300677083328</v>
      </c>
      <c r="K18" s="32">
        <f t="shared" si="3"/>
        <v>1.2030300677083328</v>
      </c>
      <c r="L18" s="29">
        <v>0</v>
      </c>
      <c r="M18" s="33" t="str">
        <f t="shared" si="6"/>
        <v>-</v>
      </c>
      <c r="N18" s="29">
        <v>34</v>
      </c>
      <c r="O18" s="34">
        <f t="shared" ref="O18:P18" si="26">D18/7</f>
        <v>0.14285714285714285</v>
      </c>
      <c r="P18" s="34">
        <f t="shared" si="26"/>
        <v>0.14285714285714285</v>
      </c>
      <c r="Q18" s="29">
        <f t="shared" si="8"/>
        <v>119</v>
      </c>
      <c r="R18" s="29"/>
      <c r="S18" s="35">
        <v>1.1232876712328701</v>
      </c>
      <c r="T18" s="28">
        <v>100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2.4978211805555556E-2</v>
      </c>
      <c r="AD18" s="39">
        <f t="shared" si="12"/>
        <v>-3.4469932291666665E-2</v>
      </c>
      <c r="AE18" s="39">
        <v>-3.31</v>
      </c>
      <c r="AF18" s="39">
        <v>-1.36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6.95</v>
      </c>
      <c r="D19" s="29">
        <v>1</v>
      </c>
      <c r="E19" s="29">
        <v>0</v>
      </c>
      <c r="F19" s="32">
        <v>6.95</v>
      </c>
      <c r="G19" s="30">
        <v>0</v>
      </c>
      <c r="H19" s="31">
        <f t="shared" si="1"/>
        <v>0</v>
      </c>
      <c r="I19" s="31">
        <f t="shared" si="2"/>
        <v>0.16331367880695441</v>
      </c>
      <c r="J19" s="32">
        <f t="shared" si="5"/>
        <v>1.1350300677083331</v>
      </c>
      <c r="K19" s="32">
        <f t="shared" si="3"/>
        <v>1.1350300677083331</v>
      </c>
      <c r="L19" s="29">
        <v>7</v>
      </c>
      <c r="M19" s="33">
        <f t="shared" si="6"/>
        <v>0.14285714285714285</v>
      </c>
      <c r="N19" s="29">
        <v>32</v>
      </c>
      <c r="O19" s="34">
        <f t="shared" ref="O19:P19" si="27">D19/7</f>
        <v>0.14285714285714285</v>
      </c>
      <c r="P19" s="34">
        <f t="shared" si="27"/>
        <v>0</v>
      </c>
      <c r="Q19" s="29">
        <f t="shared" si="8"/>
        <v>224</v>
      </c>
      <c r="R19" s="29"/>
      <c r="S19" s="35">
        <v>1.2086330935251799</v>
      </c>
      <c r="T19" s="28">
        <v>100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2.4978211805555556E-2</v>
      </c>
      <c r="AD19" s="39">
        <f t="shared" si="12"/>
        <v>-3.4469932291666665E-2</v>
      </c>
      <c r="AE19" s="39">
        <v>-3.31</v>
      </c>
      <c r="AF19" s="39">
        <v>-1.4280000000000002</v>
      </c>
      <c r="AG19" s="39">
        <v>0</v>
      </c>
    </row>
    <row r="20" spans="1:33" ht="15.75" customHeight="1" x14ac:dyDescent="0.2">
      <c r="A20" s="28" t="s">
        <v>62</v>
      </c>
      <c r="B20" s="28" t="s">
        <v>113</v>
      </c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32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>
        <v>1.1241830065359399</v>
      </c>
      <c r="T20" s="28">
        <v>100</v>
      </c>
      <c r="U20" s="36">
        <v>50</v>
      </c>
      <c r="V20" s="37" t="s">
        <v>546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2.4978211805555556E-2</v>
      </c>
      <c r="AD20" s="39">
        <f t="shared" si="12"/>
        <v>0</v>
      </c>
      <c r="AE20" s="39">
        <v>-3.31</v>
      </c>
      <c r="AF20" s="39">
        <v>-1.4280000000000002</v>
      </c>
      <c r="AG20" s="39">
        <v>0</v>
      </c>
    </row>
    <row r="21" spans="1:33" ht="15.75" customHeight="1" x14ac:dyDescent="0.2">
      <c r="A21" s="28" t="s">
        <v>63</v>
      </c>
      <c r="B21" s="28" t="s">
        <v>547</v>
      </c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-4.6700000000000008</v>
      </c>
      <c r="H21" s="31" t="e">
        <f t="shared" si="1"/>
        <v>#DIV/0!</v>
      </c>
      <c r="I21" s="31" t="e">
        <f t="shared" si="2"/>
        <v>#DIV/0!</v>
      </c>
      <c r="J21" s="32">
        <f t="shared" si="5"/>
        <v>-4.6700000000000008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31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>
        <v>0.85714285714285698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4.6700000000000008</v>
      </c>
      <c r="Z21" s="28">
        <v>1</v>
      </c>
      <c r="AA21" s="28" t="s">
        <v>34</v>
      </c>
      <c r="AB21" s="40">
        <f t="shared" si="11"/>
        <v>-0.69</v>
      </c>
      <c r="AC21" s="41">
        <v>2.4978211805555556E-2</v>
      </c>
      <c r="AD21" s="39">
        <f t="shared" si="12"/>
        <v>0</v>
      </c>
      <c r="AE21" s="39">
        <v>-3.31</v>
      </c>
      <c r="AF21" s="39">
        <v>-1.4280000000000002</v>
      </c>
      <c r="AG21" s="39">
        <v>0</v>
      </c>
    </row>
    <row r="22" spans="1:33" ht="15.75" customHeight="1" x14ac:dyDescent="0.2">
      <c r="A22" s="28" t="s">
        <v>64</v>
      </c>
      <c r="B22" s="28" t="s">
        <v>117</v>
      </c>
      <c r="C22" s="15">
        <f t="shared" si="4"/>
        <v>5.9899999999999993</v>
      </c>
      <c r="D22" s="29">
        <v>3</v>
      </c>
      <c r="E22" s="29">
        <v>0</v>
      </c>
      <c r="F22" s="30">
        <v>17.97</v>
      </c>
      <c r="G22" s="30">
        <v>-15.199999999999998</v>
      </c>
      <c r="H22" s="31">
        <f t="shared" si="1"/>
        <v>0.84585420144685575</v>
      </c>
      <c r="I22" s="31">
        <f t="shared" si="2"/>
        <v>-0.79259375608653315</v>
      </c>
      <c r="J22" s="32">
        <f t="shared" si="5"/>
        <v>-14.242909796875001</v>
      </c>
      <c r="K22" s="32">
        <f t="shared" si="3"/>
        <v>-4.7476365989583336</v>
      </c>
      <c r="L22" s="29">
        <v>0</v>
      </c>
      <c r="M22" s="33" t="str">
        <f t="shared" si="6"/>
        <v>-</v>
      </c>
      <c r="N22" s="29">
        <v>28</v>
      </c>
      <c r="O22" s="34">
        <f t="shared" ref="O22:P22" si="30">D22/7</f>
        <v>0.42857142857142855</v>
      </c>
      <c r="P22" s="34">
        <f t="shared" si="30"/>
        <v>0</v>
      </c>
      <c r="Q22" s="29">
        <f t="shared" si="8"/>
        <v>65</v>
      </c>
      <c r="R22" s="29"/>
      <c r="S22" s="35">
        <v>0.81767955801104897</v>
      </c>
      <c r="T22" s="28">
        <v>50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2.5333333333333328</v>
      </c>
      <c r="Z22" s="28">
        <v>6</v>
      </c>
      <c r="AA22" s="28" t="s">
        <v>34</v>
      </c>
      <c r="AB22" s="40">
        <f t="shared" si="11"/>
        <v>-0.69</v>
      </c>
      <c r="AC22" s="41">
        <v>2.4978211805555556E-2</v>
      </c>
      <c r="AD22" s="39">
        <f t="shared" si="12"/>
        <v>-0.10340979687499999</v>
      </c>
      <c r="AE22" s="39">
        <v>-3.31</v>
      </c>
      <c r="AF22" s="39">
        <v>-1.4280000000000002</v>
      </c>
      <c r="AG22" s="39">
        <v>0</v>
      </c>
    </row>
    <row r="23" spans="1:33" ht="15.75" customHeight="1" x14ac:dyDescent="0.2">
      <c r="A23" s="28" t="s">
        <v>65</v>
      </c>
      <c r="B23" s="28" t="s">
        <v>548</v>
      </c>
      <c r="C23" s="15">
        <f t="shared" si="4"/>
        <v>6.0428571428571427</v>
      </c>
      <c r="D23" s="29">
        <v>7</v>
      </c>
      <c r="E23" s="29">
        <v>0</v>
      </c>
      <c r="F23" s="32">
        <v>42.3</v>
      </c>
      <c r="G23" s="30">
        <v>-4.9000000000000004</v>
      </c>
      <c r="H23" s="31">
        <f t="shared" si="1"/>
        <v>0.11583924349881798</v>
      </c>
      <c r="I23" s="31">
        <f t="shared" si="2"/>
        <v>-5.5609681466706175E-2</v>
      </c>
      <c r="J23" s="32">
        <f t="shared" si="5"/>
        <v>-2.352289526041671</v>
      </c>
      <c r="K23" s="32">
        <f t="shared" si="3"/>
        <v>-0.33604136086309583</v>
      </c>
      <c r="L23" s="29">
        <v>8</v>
      </c>
      <c r="M23" s="33">
        <f t="shared" si="6"/>
        <v>0.875</v>
      </c>
      <c r="N23" s="29">
        <v>24</v>
      </c>
      <c r="O23" s="34">
        <f t="shared" ref="O23:P23" si="31">D23/7</f>
        <v>1</v>
      </c>
      <c r="P23" s="34">
        <f t="shared" si="31"/>
        <v>0</v>
      </c>
      <c r="Q23" s="29">
        <f t="shared" si="8"/>
        <v>24</v>
      </c>
      <c r="R23" s="29"/>
      <c r="S23" s="35">
        <v>0.88095238095238004</v>
      </c>
      <c r="T23" s="28">
        <v>100</v>
      </c>
      <c r="U23" s="36" t="s">
        <v>33</v>
      </c>
      <c r="V23" s="37" t="s">
        <v>33</v>
      </c>
      <c r="W23" s="28">
        <v>1</v>
      </c>
      <c r="X23" s="38">
        <f t="shared" si="9"/>
        <v>0.14285714285714285</v>
      </c>
      <c r="Y23" s="39">
        <f t="shared" si="10"/>
        <v>4.9000000000000004</v>
      </c>
      <c r="Z23" s="28">
        <v>0</v>
      </c>
      <c r="AA23" s="28" t="s">
        <v>34</v>
      </c>
      <c r="AB23" s="40">
        <f t="shared" si="11"/>
        <v>-0.69</v>
      </c>
      <c r="AC23" s="41">
        <v>2.4978211805555556E-2</v>
      </c>
      <c r="AD23" s="39">
        <f t="shared" si="12"/>
        <v>-0.24128952604166665</v>
      </c>
      <c r="AE23" s="39">
        <v>-3.31</v>
      </c>
      <c r="AF23" s="39">
        <v>-1.4280000000000002</v>
      </c>
      <c r="AG23" s="39">
        <v>0</v>
      </c>
    </row>
    <row r="24" spans="1:33" ht="15.75" customHeight="1" x14ac:dyDescent="0.2">
      <c r="A24" s="28" t="s">
        <v>66</v>
      </c>
      <c r="B24" s="28" t="s">
        <v>448</v>
      </c>
      <c r="C24" s="15">
        <f t="shared" si="4"/>
        <v>5.99</v>
      </c>
      <c r="D24" s="29">
        <v>5</v>
      </c>
      <c r="E24" s="29">
        <v>0</v>
      </c>
      <c r="F24" s="32">
        <v>29.950000000000003</v>
      </c>
      <c r="G24" s="32">
        <v>-0.08</v>
      </c>
      <c r="H24" s="31">
        <f t="shared" si="1"/>
        <v>2.671118530884808E-3</v>
      </c>
      <c r="I24" s="31">
        <f t="shared" si="2"/>
        <v>5.0589326829438064E-2</v>
      </c>
      <c r="J24" s="32">
        <f t="shared" si="5"/>
        <v>1.5151503385416702</v>
      </c>
      <c r="K24" s="32">
        <f t="shared" si="3"/>
        <v>0.30303006770833407</v>
      </c>
      <c r="L24" s="29">
        <v>5</v>
      </c>
      <c r="M24" s="33">
        <f t="shared" si="6"/>
        <v>1</v>
      </c>
      <c r="N24" s="29">
        <v>16</v>
      </c>
      <c r="O24" s="34">
        <f t="shared" ref="O24:P24" si="32">D24/7</f>
        <v>0.7142857142857143</v>
      </c>
      <c r="P24" s="34">
        <f t="shared" si="32"/>
        <v>0</v>
      </c>
      <c r="Q24" s="29">
        <f t="shared" si="8"/>
        <v>22</v>
      </c>
      <c r="R24" s="29"/>
      <c r="S24" s="35">
        <v>0.96</v>
      </c>
      <c r="T24" s="28">
        <v>100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2.4978211805555556E-2</v>
      </c>
      <c r="AD24" s="39">
        <f t="shared" si="12"/>
        <v>-0.17234966145833333</v>
      </c>
      <c r="AE24" s="39">
        <v>-3.31</v>
      </c>
      <c r="AF24" s="39">
        <v>-1.4280000000000002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5.99</v>
      </c>
      <c r="D25" s="29">
        <v>1</v>
      </c>
      <c r="E25" s="29">
        <v>0</v>
      </c>
      <c r="F25" s="32">
        <v>5.99</v>
      </c>
      <c r="G25" s="32">
        <v>-2.2000000000000002</v>
      </c>
      <c r="H25" s="31">
        <f t="shared" si="1"/>
        <v>0.36727879799666113</v>
      </c>
      <c r="I25" s="31">
        <f t="shared" si="2"/>
        <v>-0.31435224245269894</v>
      </c>
      <c r="J25" s="32">
        <f t="shared" si="5"/>
        <v>-1.8829699322916669</v>
      </c>
      <c r="K25" s="32">
        <f t="shared" si="3"/>
        <v>-1.8829699322916669</v>
      </c>
      <c r="L25" s="29">
        <v>8</v>
      </c>
      <c r="M25" s="33">
        <f t="shared" si="6"/>
        <v>0.125</v>
      </c>
      <c r="N25" s="29">
        <v>14</v>
      </c>
      <c r="O25" s="34">
        <f t="shared" ref="O25:P25" si="33">D25/7</f>
        <v>0.14285714285714285</v>
      </c>
      <c r="P25" s="34">
        <f t="shared" si="33"/>
        <v>0</v>
      </c>
      <c r="Q25" s="29">
        <f t="shared" si="8"/>
        <v>98</v>
      </c>
      <c r="R25" s="29"/>
      <c r="S25" s="35">
        <v>1.10948905109489</v>
      </c>
      <c r="T25" s="28">
        <v>400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2.2000000000000002</v>
      </c>
      <c r="Z25" s="14">
        <v>1</v>
      </c>
      <c r="AA25" s="28" t="s">
        <v>34</v>
      </c>
      <c r="AB25" s="40">
        <f t="shared" si="11"/>
        <v>-0.69</v>
      </c>
      <c r="AC25" s="41">
        <v>2.4978211805555556E-2</v>
      </c>
      <c r="AD25" s="39">
        <f t="shared" si="12"/>
        <v>-3.4469932291666665E-2</v>
      </c>
      <c r="AE25" s="39">
        <v>-3.31</v>
      </c>
      <c r="AF25" s="39">
        <v>-1.43</v>
      </c>
      <c r="AG25" s="39">
        <v>0</v>
      </c>
    </row>
    <row r="26" spans="1:33" ht="15.75" customHeight="1" x14ac:dyDescent="0.2">
      <c r="A26" s="14" t="s">
        <v>68</v>
      </c>
      <c r="B26" s="14" t="s">
        <v>549</v>
      </c>
      <c r="C26" s="15">
        <f t="shared" si="4"/>
        <v>5.99</v>
      </c>
      <c r="D26" s="16">
        <v>4</v>
      </c>
      <c r="E26" s="16">
        <v>0</v>
      </c>
      <c r="F26" s="17">
        <v>23.96</v>
      </c>
      <c r="G26" s="17">
        <v>-4.88</v>
      </c>
      <c r="H26" s="31">
        <f t="shared" si="1"/>
        <v>0.2036727879799666</v>
      </c>
      <c r="I26" s="31">
        <f t="shared" si="2"/>
        <v>-0.1771235279284919</v>
      </c>
      <c r="J26" s="32">
        <f t="shared" si="5"/>
        <v>-4.2438797291666663</v>
      </c>
      <c r="K26" s="32">
        <f t="shared" si="3"/>
        <v>-1.0609699322916666</v>
      </c>
      <c r="L26" s="16">
        <v>2</v>
      </c>
      <c r="M26" s="33">
        <f t="shared" si="6"/>
        <v>2</v>
      </c>
      <c r="N26" s="16">
        <v>11</v>
      </c>
      <c r="O26" s="34">
        <f t="shared" ref="O26:P26" si="34">D26/7</f>
        <v>0.5714285714285714</v>
      </c>
      <c r="P26" s="34">
        <f t="shared" si="34"/>
        <v>0</v>
      </c>
      <c r="Q26" s="29">
        <f t="shared" si="8"/>
        <v>19</v>
      </c>
      <c r="R26" s="29"/>
      <c r="S26" s="21">
        <v>1.0852713178294571</v>
      </c>
      <c r="T26" s="28">
        <v>400</v>
      </c>
      <c r="U26" s="36" t="s">
        <v>33</v>
      </c>
      <c r="V26" s="37" t="s">
        <v>33</v>
      </c>
      <c r="W26" s="14">
        <v>1</v>
      </c>
      <c r="X26" s="38">
        <f t="shared" si="9"/>
        <v>0.25</v>
      </c>
      <c r="Y26" s="39">
        <f t="shared" si="10"/>
        <v>2.44</v>
      </c>
      <c r="Z26" s="14">
        <v>1</v>
      </c>
      <c r="AA26" s="28" t="s">
        <v>34</v>
      </c>
      <c r="AB26" s="40">
        <f t="shared" si="11"/>
        <v>-0.69</v>
      </c>
      <c r="AC26" s="41">
        <v>2.4978211805555556E-2</v>
      </c>
      <c r="AD26" s="39">
        <f t="shared" si="12"/>
        <v>-0.13787972916666666</v>
      </c>
      <c r="AE26" s="25">
        <v>-3.47</v>
      </c>
      <c r="AF26" s="25">
        <v>-1.4279999999999999</v>
      </c>
      <c r="AG26" s="25">
        <v>0</v>
      </c>
    </row>
    <row r="27" spans="1:33" ht="15.75" customHeight="1" x14ac:dyDescent="0.2">
      <c r="A27" s="14" t="s">
        <v>69</v>
      </c>
      <c r="B27" s="14" t="s">
        <v>550</v>
      </c>
      <c r="C27" s="15">
        <f t="shared" si="4"/>
        <v>5.99</v>
      </c>
      <c r="D27" s="16">
        <v>4</v>
      </c>
      <c r="E27" s="16">
        <v>0</v>
      </c>
      <c r="F27" s="17">
        <v>23.96</v>
      </c>
      <c r="G27" s="17">
        <v>-13.37</v>
      </c>
      <c r="H27" s="31">
        <f t="shared" si="1"/>
        <v>0.55801335559265441</v>
      </c>
      <c r="I27" s="31">
        <f t="shared" si="2"/>
        <v>-0.53146409554117968</v>
      </c>
      <c r="J27" s="32">
        <f t="shared" si="5"/>
        <v>-12.733879729166667</v>
      </c>
      <c r="K27" s="32">
        <f t="shared" si="3"/>
        <v>-3.1834699322916666</v>
      </c>
      <c r="L27" s="16">
        <v>13</v>
      </c>
      <c r="M27" s="33">
        <f t="shared" si="6"/>
        <v>0.30769230769230771</v>
      </c>
      <c r="N27" s="16">
        <v>6</v>
      </c>
      <c r="O27" s="34">
        <f t="shared" ref="O27:P27" si="35">D27/7</f>
        <v>0.5714285714285714</v>
      </c>
      <c r="P27" s="34">
        <f t="shared" si="35"/>
        <v>0</v>
      </c>
      <c r="Q27" s="29">
        <f t="shared" si="8"/>
        <v>10</v>
      </c>
      <c r="R27" s="29"/>
      <c r="S27" s="21">
        <v>1.321428571428571</v>
      </c>
      <c r="T27" s="28">
        <v>400</v>
      </c>
      <c r="U27" s="36" t="s">
        <v>33</v>
      </c>
      <c r="V27" s="37" t="s">
        <v>33</v>
      </c>
      <c r="W27" s="14">
        <v>1</v>
      </c>
      <c r="X27" s="38">
        <f t="shared" si="9"/>
        <v>0.25</v>
      </c>
      <c r="Y27" s="39">
        <f t="shared" si="10"/>
        <v>3.3424999999999998</v>
      </c>
      <c r="Z27" s="14">
        <v>3</v>
      </c>
      <c r="AA27" s="28" t="s">
        <v>34</v>
      </c>
      <c r="AB27" s="40">
        <f t="shared" si="11"/>
        <v>-0.69</v>
      </c>
      <c r="AC27" s="41">
        <v>2.4978211805555556E-2</v>
      </c>
      <c r="AD27" s="39">
        <f t="shared" si="12"/>
        <v>-0.13787972916666666</v>
      </c>
      <c r="AE27" s="25">
        <v>-3.47</v>
      </c>
      <c r="AF27" s="25">
        <v>-1.4279999999999999</v>
      </c>
      <c r="AG27" s="25">
        <v>0</v>
      </c>
    </row>
    <row r="28" spans="1:33" ht="15.75" customHeight="1" x14ac:dyDescent="0.2">
      <c r="A28" s="14" t="s">
        <v>70</v>
      </c>
      <c r="B28" s="14" t="s">
        <v>246</v>
      </c>
      <c r="C28" s="15">
        <f t="shared" si="4"/>
        <v>5.9899999999999993</v>
      </c>
      <c r="D28" s="16">
        <v>3</v>
      </c>
      <c r="E28" s="16">
        <v>0</v>
      </c>
      <c r="F28" s="17">
        <v>17.97</v>
      </c>
      <c r="G28" s="17">
        <v>-3.27</v>
      </c>
      <c r="H28" s="31">
        <f t="shared" si="1"/>
        <v>0.18196994991652757</v>
      </c>
      <c r="I28" s="31">
        <f t="shared" si="2"/>
        <v>-0.15542068986505295</v>
      </c>
      <c r="J28" s="32">
        <f t="shared" si="5"/>
        <v>-2.7929097968750014</v>
      </c>
      <c r="K28" s="32">
        <f t="shared" si="3"/>
        <v>-0.93096993229166713</v>
      </c>
      <c r="L28" s="16">
        <v>7</v>
      </c>
      <c r="M28" s="33">
        <f t="shared" si="6"/>
        <v>0.42857142857142855</v>
      </c>
      <c r="N28" s="16">
        <v>4</v>
      </c>
      <c r="O28" s="34">
        <f t="shared" ref="O28:P28" si="36">D28/7</f>
        <v>0.42857142857142855</v>
      </c>
      <c r="P28" s="34">
        <f t="shared" si="36"/>
        <v>0</v>
      </c>
      <c r="Q28" s="29">
        <f t="shared" si="8"/>
        <v>9</v>
      </c>
      <c r="R28" s="29"/>
      <c r="S28" s="21">
        <v>1.4141414141414139</v>
      </c>
      <c r="T28" s="28">
        <v>400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2.4978211805555556E-2</v>
      </c>
      <c r="AD28" s="39">
        <f t="shared" si="12"/>
        <v>-0.10340979687499999</v>
      </c>
      <c r="AE28" s="25">
        <v>-3.47</v>
      </c>
      <c r="AF28" s="25">
        <v>-1.4279999999999999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>
        <f t="shared" si="4"/>
        <v>5.99</v>
      </c>
      <c r="D29" s="16">
        <v>1</v>
      </c>
      <c r="E29" s="16">
        <v>0</v>
      </c>
      <c r="F29" s="17">
        <v>5.99</v>
      </c>
      <c r="G29" s="17">
        <v>-0.08</v>
      </c>
      <c r="H29" s="31">
        <f t="shared" si="1"/>
        <v>1.335559265442404E-2</v>
      </c>
      <c r="I29" s="31">
        <f t="shared" si="2"/>
        <v>1.3193667397050591E-2</v>
      </c>
      <c r="J29" s="32">
        <f t="shared" si="5"/>
        <v>7.9030067708333041E-2</v>
      </c>
      <c r="K29" s="32">
        <f t="shared" si="3"/>
        <v>7.9030067708333041E-2</v>
      </c>
      <c r="L29" s="16">
        <v>3</v>
      </c>
      <c r="M29" s="33">
        <f t="shared" si="6"/>
        <v>0.33333333333333331</v>
      </c>
      <c r="N29" s="16">
        <v>2</v>
      </c>
      <c r="O29" s="34">
        <f t="shared" ref="O29:P29" si="37">D29/7</f>
        <v>0.14285714285714285</v>
      </c>
      <c r="P29" s="34">
        <f t="shared" si="37"/>
        <v>0</v>
      </c>
      <c r="Q29" s="29">
        <f t="shared" si="8"/>
        <v>14</v>
      </c>
      <c r="R29" s="29"/>
      <c r="S29" s="21">
        <v>0</v>
      </c>
      <c r="T29" s="28">
        <v>400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2.4978211805555556E-2</v>
      </c>
      <c r="AD29" s="39">
        <f t="shared" si="12"/>
        <v>-3.4469932291666665E-2</v>
      </c>
      <c r="AE29" s="25">
        <v>-3.47</v>
      </c>
      <c r="AF29" s="25">
        <v>-1.4279999999999999</v>
      </c>
      <c r="AG29" s="25">
        <v>0</v>
      </c>
    </row>
    <row r="30" spans="1:33" ht="15.75" customHeight="1" x14ac:dyDescent="0.2">
      <c r="A30" s="14" t="s">
        <v>72</v>
      </c>
      <c r="B30" s="14" t="s">
        <v>100</v>
      </c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1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400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2.4978211805555556E-2</v>
      </c>
      <c r="AD30" s="39">
        <f t="shared" si="12"/>
        <v>0</v>
      </c>
      <c r="AE30" s="25">
        <v>-3.47</v>
      </c>
      <c r="AF30" s="25">
        <v>-1.4279999999999999</v>
      </c>
      <c r="AG30" s="25">
        <v>0</v>
      </c>
    </row>
    <row r="31" spans="1:33" ht="15.75" customHeight="1" x14ac:dyDescent="0.2">
      <c r="A31" s="14" t="s">
        <v>73</v>
      </c>
      <c r="B31" s="14" t="s">
        <v>100</v>
      </c>
      <c r="C31" s="15">
        <f t="shared" si="4"/>
        <v>5.99</v>
      </c>
      <c r="D31" s="16">
        <v>1</v>
      </c>
      <c r="E31" s="16">
        <v>0</v>
      </c>
      <c r="F31" s="17">
        <v>5.99</v>
      </c>
      <c r="G31" s="42">
        <v>0</v>
      </c>
      <c r="H31" s="31">
        <f t="shared" si="1"/>
        <v>0</v>
      </c>
      <c r="I31" s="31">
        <f t="shared" si="2"/>
        <v>2.6549260051474642E-2</v>
      </c>
      <c r="J31" s="32">
        <f t="shared" si="5"/>
        <v>0.15903006770833311</v>
      </c>
      <c r="K31" s="32">
        <f t="shared" si="3"/>
        <v>0.15903006770833311</v>
      </c>
      <c r="L31" s="16">
        <v>0</v>
      </c>
      <c r="M31" s="33" t="str">
        <f t="shared" si="6"/>
        <v>-</v>
      </c>
      <c r="N31" s="16">
        <v>1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7</v>
      </c>
      <c r="R31" s="29"/>
      <c r="S31" s="21">
        <v>1.6</v>
      </c>
      <c r="T31" s="14" t="s">
        <v>33</v>
      </c>
      <c r="U31" s="22">
        <v>150</v>
      </c>
      <c r="V31" s="1" t="s">
        <v>1500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2.4978211805555556E-2</v>
      </c>
      <c r="AD31" s="39">
        <f t="shared" si="12"/>
        <v>-3.4469932291666665E-2</v>
      </c>
      <c r="AE31" s="43">
        <v>-3.47</v>
      </c>
      <c r="AF31" s="43">
        <v>-1.4280000000000002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2.4978211805555556E-2</v>
      </c>
      <c r="AD32" s="39">
        <f t="shared" si="12"/>
        <v>0</v>
      </c>
      <c r="AE32" s="58">
        <v>-3.47</v>
      </c>
      <c r="AF32" s="58">
        <v>-1.4279999999999999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9.6640625" customWidth="1"/>
    <col min="22" max="22" width="3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Info!B1:BJ5000""),3,FALSE),"""")"),"6 Ft Green Extension Cord 2 Pack - 16/2 Durable Electrical Cable with 3 Power Outlets")</f>
        <v>6 Ft Green Extension Cord 2 Pack - 16/2 Durable Electrical Cable with 3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Info!B1:BJ5000""),2,FALSE),"""")"),"B08B6GGB54")</f>
        <v>B08B6GGB54</v>
      </c>
      <c r="B2" s="3" t="s">
        <v>551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3" customHeight="1" x14ac:dyDescent="0.2">
      <c r="A3" s="76" t="s">
        <v>30</v>
      </c>
      <c r="B3" s="77"/>
      <c r="C3" s="47">
        <f>((AE32+AF32)/0.85)*-1</f>
        <v>6.4688235294117646</v>
      </c>
      <c r="D3" s="5">
        <f>SUM(D4:D99765)</f>
        <v>87</v>
      </c>
      <c r="E3" s="5"/>
      <c r="F3" s="6">
        <f t="shared" ref="F3:G3" si="0">SUM(F4:F99765)</f>
        <v>631.62000000000012</v>
      </c>
      <c r="G3" s="6">
        <f t="shared" si="0"/>
        <v>-87.759999999999991</v>
      </c>
      <c r="H3" s="7">
        <f t="shared" ref="H3:H32" si="1">G3/F3*-1</f>
        <v>0.1389443019537063</v>
      </c>
      <c r="I3" s="8">
        <f t="shared" ref="I3:I32" si="2">J3/F3</f>
        <v>-6.7908417228713422E-2</v>
      </c>
      <c r="J3" s="6">
        <f>SUM(J4:J99765)</f>
        <v>-42.892314489999976</v>
      </c>
      <c r="K3" s="6">
        <f t="shared" ref="K3:K32" si="3">J3/D3</f>
        <v>-0.49301510908045948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0 - June
0 - July
0 - Aug
0 - Sept
0.5 - Oct
3 - Nov
2 - Dec
1.5 - Jan
1.5 - Feb")</f>
        <v>0.5 - March
0.5 - April
0.5 - May
0 - June
0 - July
0 - Aug
0 - Sept
0.5 - Oct
3 - Nov
2 -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11</v>
      </c>
      <c r="X3" s="7">
        <f>W3/D3</f>
        <v>0.12643678160919541</v>
      </c>
      <c r="Y3" s="6"/>
      <c r="Z3" s="5"/>
      <c r="AA3" s="5"/>
      <c r="AB3" s="5"/>
      <c r="AC3" s="5"/>
      <c r="AD3" s="6">
        <f>SUM(AD4:AD99765)</f>
        <v>-3.0038144899999994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Info!B2:BZ7000""),37,FALSE)),"""")*-1"),-1.8585)</f>
        <v>-1.8585</v>
      </c>
      <c r="AG3" s="6">
        <f>SUM(AG4:AG99765)</f>
        <v>-24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100</v>
      </c>
      <c r="U4" s="22">
        <v>50</v>
      </c>
      <c r="V4" s="23" t="s">
        <v>552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-1.77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100</v>
      </c>
      <c r="U5" s="36">
        <v>50</v>
      </c>
      <c r="V5" s="37" t="s">
        <v>553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-1.77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100</v>
      </c>
      <c r="U6" s="36">
        <v>50</v>
      </c>
      <c r="V6" s="37" t="s">
        <v>542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-1.77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150</v>
      </c>
      <c r="U7" s="36">
        <v>50</v>
      </c>
      <c r="V7" s="37" t="s">
        <v>554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-1.77</v>
      </c>
      <c r="AG7" s="39">
        <v>0</v>
      </c>
    </row>
    <row r="8" spans="1:33" ht="15.75" customHeight="1" x14ac:dyDescent="0.2">
      <c r="A8" s="28" t="s">
        <v>41</v>
      </c>
      <c r="B8" s="28" t="s">
        <v>555</v>
      </c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51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>
        <v>4.8720379146919397</v>
      </c>
      <c r="T8" s="28">
        <v>100</v>
      </c>
      <c r="U8" s="36">
        <v>50</v>
      </c>
      <c r="V8" s="37" t="s">
        <v>556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-1.77</v>
      </c>
      <c r="AG8" s="39">
        <v>0</v>
      </c>
    </row>
    <row r="9" spans="1:33" ht="15.75" customHeight="1" x14ac:dyDescent="0.2">
      <c r="A9" s="28" t="s">
        <v>43</v>
      </c>
      <c r="B9" s="28" t="s">
        <v>557</v>
      </c>
      <c r="C9" s="15">
        <f t="shared" si="4"/>
        <v>9.24</v>
      </c>
      <c r="D9" s="29">
        <v>4</v>
      </c>
      <c r="E9" s="29">
        <v>0</v>
      </c>
      <c r="F9" s="30">
        <v>36.96</v>
      </c>
      <c r="G9" s="30">
        <v>0</v>
      </c>
      <c r="H9" s="31">
        <f t="shared" si="1"/>
        <v>0</v>
      </c>
      <c r="I9" s="31">
        <f t="shared" si="2"/>
        <v>0.27808153643578642</v>
      </c>
      <c r="J9" s="32">
        <f t="shared" si="5"/>
        <v>10.277893586666666</v>
      </c>
      <c r="K9" s="32">
        <f t="shared" si="3"/>
        <v>2.5694733966666665</v>
      </c>
      <c r="L9" s="29">
        <v>24</v>
      </c>
      <c r="M9" s="33">
        <f t="shared" si="6"/>
        <v>0.16666666666666666</v>
      </c>
      <c r="N9" s="29">
        <v>47</v>
      </c>
      <c r="O9" s="34">
        <f t="shared" ref="O9:P9" si="17">D9/7</f>
        <v>0.5714285714285714</v>
      </c>
      <c r="P9" s="34">
        <f t="shared" si="17"/>
        <v>0</v>
      </c>
      <c r="Q9" s="29">
        <f t="shared" si="8"/>
        <v>82</v>
      </c>
      <c r="R9" s="29"/>
      <c r="S9" s="35">
        <v>3.5395683453237399</v>
      </c>
      <c r="T9" s="28">
        <v>50</v>
      </c>
      <c r="U9" s="36">
        <v>50</v>
      </c>
      <c r="V9" s="37" t="s">
        <v>269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2.5019277777777779E-2</v>
      </c>
      <c r="AD9" s="39">
        <f t="shared" si="12"/>
        <v>-0.13810641333333332</v>
      </c>
      <c r="AE9" s="39">
        <v>-3.48</v>
      </c>
      <c r="AF9" s="39">
        <v>-1.77</v>
      </c>
      <c r="AG9" s="39">
        <v>0</v>
      </c>
    </row>
    <row r="10" spans="1:33" ht="15.75" customHeight="1" x14ac:dyDescent="0.2">
      <c r="A10" s="28" t="s">
        <v>45</v>
      </c>
      <c r="B10" s="28" t="s">
        <v>558</v>
      </c>
      <c r="C10" s="15">
        <f t="shared" si="4"/>
        <v>9.6174999999999997</v>
      </c>
      <c r="D10" s="29">
        <v>4</v>
      </c>
      <c r="E10" s="29">
        <v>0</v>
      </c>
      <c r="F10" s="30">
        <v>38.47</v>
      </c>
      <c r="G10" s="30">
        <v>0</v>
      </c>
      <c r="H10" s="31">
        <f t="shared" si="1"/>
        <v>0</v>
      </c>
      <c r="I10" s="31">
        <f t="shared" si="2"/>
        <v>0.30053011662767531</v>
      </c>
      <c r="J10" s="32">
        <f t="shared" si="5"/>
        <v>11.56139358666667</v>
      </c>
      <c r="K10" s="32">
        <f t="shared" si="3"/>
        <v>2.8903483966666674</v>
      </c>
      <c r="L10" s="29">
        <v>21</v>
      </c>
      <c r="M10" s="33">
        <f t="shared" si="6"/>
        <v>0.19047619047619047</v>
      </c>
      <c r="N10" s="29">
        <v>37</v>
      </c>
      <c r="O10" s="34">
        <f t="shared" ref="O10:P10" si="18">D10/7</f>
        <v>0.5714285714285714</v>
      </c>
      <c r="P10" s="34">
        <f t="shared" si="18"/>
        <v>0</v>
      </c>
      <c r="Q10" s="29">
        <f t="shared" si="8"/>
        <v>64</v>
      </c>
      <c r="R10" s="29"/>
      <c r="S10" s="35">
        <v>4.4221105527638098</v>
      </c>
      <c r="T10" s="28">
        <v>50</v>
      </c>
      <c r="U10" s="36">
        <v>50</v>
      </c>
      <c r="V10" s="37" t="s">
        <v>270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2.5019277777777779E-2</v>
      </c>
      <c r="AD10" s="39">
        <f t="shared" si="12"/>
        <v>-0.13810641333333332</v>
      </c>
      <c r="AE10" s="39">
        <v>-3.48</v>
      </c>
      <c r="AF10" s="39">
        <v>-1.77</v>
      </c>
      <c r="AG10" s="39">
        <v>0</v>
      </c>
    </row>
    <row r="11" spans="1:33" ht="15.75" customHeight="1" x14ac:dyDescent="0.2">
      <c r="A11" s="28" t="s">
        <v>47</v>
      </c>
      <c r="B11" s="28" t="s">
        <v>559</v>
      </c>
      <c r="C11" s="15">
        <f t="shared" si="4"/>
        <v>7.59</v>
      </c>
      <c r="D11" s="29">
        <v>3</v>
      </c>
      <c r="E11" s="29">
        <v>0</v>
      </c>
      <c r="F11" s="30">
        <v>22.77</v>
      </c>
      <c r="G11" s="30">
        <v>0</v>
      </c>
      <c r="H11" s="31">
        <f t="shared" si="1"/>
        <v>0</v>
      </c>
      <c r="I11" s="31">
        <f t="shared" si="2"/>
        <v>0.15375143566095734</v>
      </c>
      <c r="J11" s="32">
        <f t="shared" si="5"/>
        <v>3.5009201899999982</v>
      </c>
      <c r="K11" s="32">
        <f t="shared" si="3"/>
        <v>1.166973396666666</v>
      </c>
      <c r="L11" s="29">
        <v>7</v>
      </c>
      <c r="M11" s="33">
        <f t="shared" si="6"/>
        <v>0.42857142857142855</v>
      </c>
      <c r="N11" s="29">
        <v>41</v>
      </c>
      <c r="O11" s="34">
        <f t="shared" ref="O11:P11" si="19">D11/7</f>
        <v>0.42857142857142855</v>
      </c>
      <c r="P11" s="34">
        <f t="shared" si="19"/>
        <v>0</v>
      </c>
      <c r="Q11" s="29">
        <f t="shared" si="8"/>
        <v>95</v>
      </c>
      <c r="R11" s="29"/>
      <c r="S11" s="35">
        <v>8.2807017543859605</v>
      </c>
      <c r="T11" s="28">
        <v>250</v>
      </c>
      <c r="U11" s="36">
        <v>50</v>
      </c>
      <c r="V11" s="37" t="s">
        <v>272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2.5019277777777779E-2</v>
      </c>
      <c r="AD11" s="39">
        <f t="shared" si="12"/>
        <v>-0.10357980999999999</v>
      </c>
      <c r="AE11" s="39">
        <v>-3.48</v>
      </c>
      <c r="AF11" s="39">
        <v>-1.77</v>
      </c>
      <c r="AG11" s="39">
        <v>0</v>
      </c>
    </row>
    <row r="12" spans="1:33" ht="15.75" customHeight="1" x14ac:dyDescent="0.2">
      <c r="A12" s="28" t="s">
        <v>49</v>
      </c>
      <c r="B12" s="28" t="s">
        <v>558</v>
      </c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-8.5700000000000021</v>
      </c>
      <c r="H12" s="31" t="e">
        <f t="shared" si="1"/>
        <v>#DIV/0!</v>
      </c>
      <c r="I12" s="31" t="e">
        <f t="shared" si="2"/>
        <v>#DIV/0!</v>
      </c>
      <c r="J12" s="32">
        <f t="shared" si="5"/>
        <v>-8.5700000000000021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40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>
        <v>10.1395348837209</v>
      </c>
      <c r="T12" s="28">
        <v>200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2.5019277777777779E-2</v>
      </c>
      <c r="AD12" s="39">
        <f t="shared" si="12"/>
        <v>0</v>
      </c>
      <c r="AE12" s="39">
        <v>-3.48</v>
      </c>
      <c r="AF12" s="39">
        <v>-1.77</v>
      </c>
      <c r="AG12" s="39">
        <v>0</v>
      </c>
    </row>
    <row r="13" spans="1:33" ht="15.75" customHeight="1" x14ac:dyDescent="0.2">
      <c r="A13" s="28" t="s">
        <v>51</v>
      </c>
      <c r="B13" s="28" t="s">
        <v>129</v>
      </c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-10.200000000000001</v>
      </c>
      <c r="H13" s="31" t="e">
        <f t="shared" si="1"/>
        <v>#DIV/0!</v>
      </c>
      <c r="I13" s="31" t="e">
        <f t="shared" si="2"/>
        <v>#DIV/0!</v>
      </c>
      <c r="J13" s="32">
        <f t="shared" si="5"/>
        <v>-10.200000000000001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90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>
        <v>3.0489510489510399</v>
      </c>
      <c r="T13" s="28">
        <v>200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3.4000000000000004</v>
      </c>
      <c r="Z13" s="28">
        <v>3</v>
      </c>
      <c r="AA13" s="28" t="s">
        <v>34</v>
      </c>
      <c r="AB13" s="40">
        <f t="shared" si="11"/>
        <v>-0.69</v>
      </c>
      <c r="AC13" s="41">
        <v>2.5019277777777779E-2</v>
      </c>
      <c r="AD13" s="39">
        <f t="shared" si="12"/>
        <v>0</v>
      </c>
      <c r="AE13" s="39">
        <v>-3.48</v>
      </c>
      <c r="AF13" s="39">
        <v>-1.77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7.0340000000000007</v>
      </c>
      <c r="D14" s="29">
        <v>5</v>
      </c>
      <c r="E14" s="29">
        <v>0</v>
      </c>
      <c r="F14" s="32">
        <v>35.17</v>
      </c>
      <c r="G14" s="30">
        <v>-1.76</v>
      </c>
      <c r="H14" s="31">
        <f t="shared" si="1"/>
        <v>5.0042649985783338E-2</v>
      </c>
      <c r="I14" s="31">
        <f t="shared" si="2"/>
        <v>2.0240744479196361E-2</v>
      </c>
      <c r="J14" s="32">
        <f t="shared" si="5"/>
        <v>0.71186698333333609</v>
      </c>
      <c r="K14" s="32">
        <f t="shared" si="3"/>
        <v>0.14237339666666721</v>
      </c>
      <c r="L14" s="29">
        <v>9</v>
      </c>
      <c r="M14" s="33">
        <f t="shared" si="6"/>
        <v>0.55555555555555558</v>
      </c>
      <c r="N14" s="29">
        <v>86</v>
      </c>
      <c r="O14" s="34">
        <f t="shared" ref="O14:P14" si="22">D14/7</f>
        <v>0.7142857142857143</v>
      </c>
      <c r="P14" s="34">
        <f t="shared" si="22"/>
        <v>0</v>
      </c>
      <c r="Q14" s="29">
        <f t="shared" si="8"/>
        <v>120</v>
      </c>
      <c r="R14" s="29"/>
      <c r="S14" s="35">
        <v>1.5336787564766801</v>
      </c>
      <c r="T14" s="28">
        <v>200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2.5019277777777779E-2</v>
      </c>
      <c r="AD14" s="39">
        <f t="shared" si="12"/>
        <v>-0.17263301666666664</v>
      </c>
      <c r="AE14" s="39">
        <v>-3.48</v>
      </c>
      <c r="AF14" s="39">
        <v>-1.77</v>
      </c>
      <c r="AG14" s="39">
        <v>-1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6.95</v>
      </c>
      <c r="D15" s="29">
        <v>4</v>
      </c>
      <c r="E15" s="29">
        <v>0</v>
      </c>
      <c r="F15" s="32">
        <v>27.8</v>
      </c>
      <c r="G15" s="30">
        <v>0</v>
      </c>
      <c r="H15" s="31">
        <f t="shared" si="1"/>
        <v>0</v>
      </c>
      <c r="I15" s="31">
        <f t="shared" si="2"/>
        <v>-1.8277209112709931E-2</v>
      </c>
      <c r="J15" s="32">
        <f t="shared" si="5"/>
        <v>-0.50810641333333606</v>
      </c>
      <c r="K15" s="32">
        <f t="shared" si="3"/>
        <v>-0.12702660333333401</v>
      </c>
      <c r="L15" s="29">
        <v>6</v>
      </c>
      <c r="M15" s="33">
        <f t="shared" si="6"/>
        <v>0.66666666666666663</v>
      </c>
      <c r="N15" s="29">
        <v>77</v>
      </c>
      <c r="O15" s="34">
        <f t="shared" ref="O15:P15" si="23">D15/7</f>
        <v>0.5714285714285714</v>
      </c>
      <c r="P15" s="34">
        <f t="shared" si="23"/>
        <v>0</v>
      </c>
      <c r="Q15" s="29">
        <f t="shared" si="8"/>
        <v>134</v>
      </c>
      <c r="R15" s="29"/>
      <c r="S15" s="35">
        <v>0.95522388059701402</v>
      </c>
      <c r="T15" s="28">
        <v>200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2.5019277777777779E-2</v>
      </c>
      <c r="AD15" s="39">
        <f t="shared" si="12"/>
        <v>-0.13810641333333332</v>
      </c>
      <c r="AE15" s="39">
        <v>-3.48</v>
      </c>
      <c r="AF15" s="39">
        <v>-1.77</v>
      </c>
      <c r="AG15" s="39">
        <v>-3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6.95</v>
      </c>
      <c r="D16" s="29">
        <v>4</v>
      </c>
      <c r="E16" s="29">
        <v>1</v>
      </c>
      <c r="F16" s="32">
        <v>27.8</v>
      </c>
      <c r="G16" s="30">
        <v>0</v>
      </c>
      <c r="H16" s="31">
        <f t="shared" si="1"/>
        <v>0</v>
      </c>
      <c r="I16" s="31">
        <f t="shared" si="2"/>
        <v>1.7694013908872801E-2</v>
      </c>
      <c r="J16" s="32">
        <f t="shared" si="5"/>
        <v>0.49189358666666394</v>
      </c>
      <c r="K16" s="32">
        <f t="shared" si="3"/>
        <v>0.12297339666666599</v>
      </c>
      <c r="L16" s="29">
        <v>2</v>
      </c>
      <c r="M16" s="33">
        <f t="shared" si="6"/>
        <v>2</v>
      </c>
      <c r="N16" s="29">
        <v>76</v>
      </c>
      <c r="O16" s="34">
        <f t="shared" ref="O16:P16" si="24">D16/7</f>
        <v>0.5714285714285714</v>
      </c>
      <c r="P16" s="34">
        <f t="shared" si="24"/>
        <v>0.14285714285714285</v>
      </c>
      <c r="Q16" s="29">
        <f t="shared" si="8"/>
        <v>106</v>
      </c>
      <c r="R16" s="29"/>
      <c r="S16" s="35">
        <v>0.82644628099173501</v>
      </c>
      <c r="T16" s="28">
        <v>200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2.5019277777777779E-2</v>
      </c>
      <c r="AD16" s="39">
        <f t="shared" si="12"/>
        <v>-0.13810641333333332</v>
      </c>
      <c r="AE16" s="39">
        <v>-3.48</v>
      </c>
      <c r="AF16" s="39">
        <v>-1.77</v>
      </c>
      <c r="AG16" s="39">
        <v>-2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6.95</v>
      </c>
      <c r="D17" s="29">
        <v>5</v>
      </c>
      <c r="E17" s="29">
        <v>1</v>
      </c>
      <c r="F17" s="32">
        <v>34.75</v>
      </c>
      <c r="G17" s="30">
        <v>0</v>
      </c>
      <c r="H17" s="31">
        <f t="shared" si="1"/>
        <v>0</v>
      </c>
      <c r="I17" s="31">
        <f t="shared" si="2"/>
        <v>-5.4248432134292521E-2</v>
      </c>
      <c r="J17" s="32">
        <f t="shared" si="5"/>
        <v>-1.8851330166666651</v>
      </c>
      <c r="K17" s="32">
        <f t="shared" si="3"/>
        <v>-0.37702660333333304</v>
      </c>
      <c r="L17" s="29">
        <v>5</v>
      </c>
      <c r="M17" s="33">
        <f t="shared" si="6"/>
        <v>1</v>
      </c>
      <c r="N17" s="29">
        <v>70</v>
      </c>
      <c r="O17" s="34">
        <f t="shared" ref="O17:P17" si="25">D17/7</f>
        <v>0.7142857142857143</v>
      </c>
      <c r="P17" s="34">
        <f t="shared" si="25"/>
        <v>0.14285714285714285</v>
      </c>
      <c r="Q17" s="29">
        <f t="shared" si="8"/>
        <v>81</v>
      </c>
      <c r="R17" s="29"/>
      <c r="S17" s="35">
        <v>0.579439252336448</v>
      </c>
      <c r="T17" s="28">
        <v>200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2.5019277777777779E-2</v>
      </c>
      <c r="AD17" s="39">
        <f t="shared" si="12"/>
        <v>-0.17263301666666664</v>
      </c>
      <c r="AE17" s="39">
        <v>-3.48</v>
      </c>
      <c r="AF17" s="39">
        <v>-1.77</v>
      </c>
      <c r="AG17" s="39">
        <v>-5</v>
      </c>
    </row>
    <row r="18" spans="1:33" ht="15.75" customHeight="1" x14ac:dyDescent="0.2">
      <c r="A18" s="28" t="s">
        <v>59</v>
      </c>
      <c r="B18" s="28" t="s">
        <v>560</v>
      </c>
      <c r="C18" s="15">
        <f t="shared" si="4"/>
        <v>6.9500000000000011</v>
      </c>
      <c r="D18" s="29">
        <v>10</v>
      </c>
      <c r="E18" s="29">
        <v>0</v>
      </c>
      <c r="F18" s="32">
        <v>69.500000000000014</v>
      </c>
      <c r="G18" s="30">
        <v>0</v>
      </c>
      <c r="H18" s="31">
        <f t="shared" si="1"/>
        <v>0</v>
      </c>
      <c r="I18" s="31">
        <f t="shared" si="2"/>
        <v>3.3055247002400537E-3</v>
      </c>
      <c r="J18" s="32">
        <f t="shared" si="5"/>
        <v>0.22973396666668378</v>
      </c>
      <c r="K18" s="32">
        <f t="shared" si="3"/>
        <v>2.2973396666668377E-2</v>
      </c>
      <c r="L18" s="29">
        <v>15</v>
      </c>
      <c r="M18" s="33">
        <f t="shared" si="6"/>
        <v>0.66666666666666663</v>
      </c>
      <c r="N18" s="29">
        <v>62</v>
      </c>
      <c r="O18" s="34">
        <f t="shared" ref="O18:P18" si="26">D18/7</f>
        <v>1.4285714285714286</v>
      </c>
      <c r="P18" s="34">
        <f t="shared" si="26"/>
        <v>0</v>
      </c>
      <c r="Q18" s="29">
        <f t="shared" si="8"/>
        <v>43</v>
      </c>
      <c r="R18" s="29"/>
      <c r="S18" s="35">
        <v>0.76381909547738602</v>
      </c>
      <c r="T18" s="28">
        <v>200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2.5019277777777779E-2</v>
      </c>
      <c r="AD18" s="39">
        <f t="shared" si="12"/>
        <v>-0.34526603333333328</v>
      </c>
      <c r="AE18" s="39">
        <v>-3.48</v>
      </c>
      <c r="AF18" s="39">
        <v>-1.77</v>
      </c>
      <c r="AG18" s="39">
        <v>-6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7.3624999999999998</v>
      </c>
      <c r="D19" s="29">
        <v>4</v>
      </c>
      <c r="E19" s="29">
        <v>0</v>
      </c>
      <c r="F19" s="32">
        <v>29.45</v>
      </c>
      <c r="G19" s="30">
        <v>0</v>
      </c>
      <c r="H19" s="31">
        <f t="shared" si="1"/>
        <v>0</v>
      </c>
      <c r="I19" s="31">
        <f t="shared" si="2"/>
        <v>5.2305384946236488E-2</v>
      </c>
      <c r="J19" s="32">
        <f t="shared" si="5"/>
        <v>1.5403935866666645</v>
      </c>
      <c r="K19" s="32">
        <f t="shared" si="3"/>
        <v>0.38509839666666612</v>
      </c>
      <c r="L19" s="29">
        <v>9</v>
      </c>
      <c r="M19" s="33">
        <f t="shared" si="6"/>
        <v>0.44444444444444442</v>
      </c>
      <c r="N19" s="29">
        <v>56</v>
      </c>
      <c r="O19" s="34">
        <f t="shared" ref="O19:P19" si="27">D19/7</f>
        <v>0.5714285714285714</v>
      </c>
      <c r="P19" s="34">
        <f t="shared" si="27"/>
        <v>0</v>
      </c>
      <c r="Q19" s="29">
        <f t="shared" si="8"/>
        <v>98</v>
      </c>
      <c r="R19" s="29"/>
      <c r="S19" s="35">
        <v>0.91803278688524503</v>
      </c>
      <c r="T19" s="28">
        <v>200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2.5019277777777779E-2</v>
      </c>
      <c r="AD19" s="39">
        <f t="shared" si="12"/>
        <v>-0.13810641333333332</v>
      </c>
      <c r="AE19" s="39">
        <v>-3.48</v>
      </c>
      <c r="AF19" s="39">
        <v>-1.8585</v>
      </c>
      <c r="AG19" s="39">
        <v>-2</v>
      </c>
    </row>
    <row r="20" spans="1:33" ht="15.75" customHeight="1" x14ac:dyDescent="0.2">
      <c r="A20" s="28" t="s">
        <v>62</v>
      </c>
      <c r="B20" s="28" t="s">
        <v>561</v>
      </c>
      <c r="C20" s="15">
        <f t="shared" si="4"/>
        <v>7.58</v>
      </c>
      <c r="D20" s="29">
        <v>2</v>
      </c>
      <c r="E20" s="29">
        <v>0</v>
      </c>
      <c r="F20" s="32">
        <v>15.16</v>
      </c>
      <c r="G20" s="30">
        <v>0</v>
      </c>
      <c r="H20" s="31">
        <f t="shared" si="1"/>
        <v>0</v>
      </c>
      <c r="I20" s="31">
        <f t="shared" si="2"/>
        <v>0.14115744019349155</v>
      </c>
      <c r="J20" s="32">
        <f t="shared" si="5"/>
        <v>2.139946793333332</v>
      </c>
      <c r="K20" s="32">
        <f t="shared" si="3"/>
        <v>1.069973396666666</v>
      </c>
      <c r="L20" s="29">
        <v>5</v>
      </c>
      <c r="M20" s="33">
        <f t="shared" si="6"/>
        <v>0.4</v>
      </c>
      <c r="N20" s="29">
        <v>54</v>
      </c>
      <c r="O20" s="34">
        <f t="shared" ref="O20:P20" si="28">D20/7</f>
        <v>0.2857142857142857</v>
      </c>
      <c r="P20" s="34">
        <f t="shared" si="28"/>
        <v>0</v>
      </c>
      <c r="Q20" s="29">
        <f t="shared" si="8"/>
        <v>189</v>
      </c>
      <c r="R20" s="29"/>
      <c r="S20" s="35">
        <v>1.01123595505617</v>
      </c>
      <c r="T20" s="28">
        <v>200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2.5019277777777779E-2</v>
      </c>
      <c r="AD20" s="39">
        <f t="shared" si="12"/>
        <v>-6.9053206666666658E-2</v>
      </c>
      <c r="AE20" s="39">
        <v>-3.48</v>
      </c>
      <c r="AF20" s="39">
        <v>-1.8585</v>
      </c>
      <c r="AG20" s="39">
        <v>0</v>
      </c>
    </row>
    <row r="21" spans="1:33" ht="15.75" customHeight="1" x14ac:dyDescent="0.2">
      <c r="A21" s="28" t="s">
        <v>63</v>
      </c>
      <c r="B21" s="28" t="s">
        <v>113</v>
      </c>
      <c r="C21" s="15">
        <f t="shared" si="4"/>
        <v>7.0549999999999997</v>
      </c>
      <c r="D21" s="29">
        <v>2</v>
      </c>
      <c r="E21" s="29">
        <v>0</v>
      </c>
      <c r="F21" s="32">
        <v>14.11</v>
      </c>
      <c r="G21" s="30">
        <v>0</v>
      </c>
      <c r="H21" s="31">
        <f t="shared" si="1"/>
        <v>0</v>
      </c>
      <c r="I21" s="31">
        <f t="shared" si="2"/>
        <v>8.8408702575005813E-2</v>
      </c>
      <c r="J21" s="32">
        <f t="shared" si="5"/>
        <v>1.247446793333332</v>
      </c>
      <c r="K21" s="32">
        <f t="shared" si="3"/>
        <v>0.62372339666666599</v>
      </c>
      <c r="L21" s="29">
        <v>1</v>
      </c>
      <c r="M21" s="33">
        <f t="shared" si="6"/>
        <v>2</v>
      </c>
      <c r="N21" s="29">
        <v>53</v>
      </c>
      <c r="O21" s="34">
        <f t="shared" ref="O21:P21" si="29">D21/7</f>
        <v>0.2857142857142857</v>
      </c>
      <c r="P21" s="34">
        <f t="shared" si="29"/>
        <v>0</v>
      </c>
      <c r="Q21" s="29">
        <f t="shared" si="8"/>
        <v>185</v>
      </c>
      <c r="R21" s="29"/>
      <c r="S21" s="35">
        <v>0.69372693726937196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2.5019277777777779E-2</v>
      </c>
      <c r="AD21" s="39">
        <f t="shared" si="12"/>
        <v>-6.9053206666666658E-2</v>
      </c>
      <c r="AE21" s="39">
        <v>-3.48</v>
      </c>
      <c r="AF21" s="39">
        <v>-1.8585</v>
      </c>
      <c r="AG21" s="39">
        <v>0</v>
      </c>
    </row>
    <row r="22" spans="1:33" ht="15.75" customHeight="1" x14ac:dyDescent="0.2">
      <c r="A22" s="28" t="s">
        <v>64</v>
      </c>
      <c r="B22" s="28" t="s">
        <v>117</v>
      </c>
      <c r="C22" s="15">
        <f t="shared" si="4"/>
        <v>6.99</v>
      </c>
      <c r="D22" s="29">
        <v>5</v>
      </c>
      <c r="E22" s="29">
        <v>0</v>
      </c>
      <c r="F22" s="30">
        <v>34.950000000000003</v>
      </c>
      <c r="G22" s="30">
        <v>-6.15</v>
      </c>
      <c r="H22" s="31">
        <f t="shared" si="1"/>
        <v>0.17596566523605151</v>
      </c>
      <c r="I22" s="31">
        <f t="shared" si="2"/>
        <v>-9.4638999046256389E-2</v>
      </c>
      <c r="J22" s="32">
        <f t="shared" si="5"/>
        <v>-3.307633016666661</v>
      </c>
      <c r="K22" s="32">
        <f t="shared" si="3"/>
        <v>-0.66152660333333224</v>
      </c>
      <c r="L22" s="29">
        <v>6</v>
      </c>
      <c r="M22" s="33">
        <f t="shared" si="6"/>
        <v>0.83333333333333337</v>
      </c>
      <c r="N22" s="29">
        <v>47</v>
      </c>
      <c r="O22" s="34">
        <f t="shared" ref="O22:P22" si="30">D22/7</f>
        <v>0.7142857142857143</v>
      </c>
      <c r="P22" s="34">
        <f t="shared" si="30"/>
        <v>0</v>
      </c>
      <c r="Q22" s="29">
        <f t="shared" si="8"/>
        <v>65</v>
      </c>
      <c r="R22" s="29"/>
      <c r="S22" s="35">
        <v>0.74418604651162701</v>
      </c>
      <c r="T22" s="28">
        <v>200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3.0750000000000002</v>
      </c>
      <c r="Z22" s="28">
        <v>2</v>
      </c>
      <c r="AA22" s="28" t="s">
        <v>34</v>
      </c>
      <c r="AB22" s="40">
        <f t="shared" si="11"/>
        <v>-0.69</v>
      </c>
      <c r="AC22" s="41">
        <v>2.5019277777777779E-2</v>
      </c>
      <c r="AD22" s="39">
        <f t="shared" si="12"/>
        <v>-0.17263301666666664</v>
      </c>
      <c r="AE22" s="39">
        <v>-3.48</v>
      </c>
      <c r="AF22" s="39">
        <v>-1.8585</v>
      </c>
      <c r="AG22" s="39">
        <v>0</v>
      </c>
    </row>
    <row r="23" spans="1:33" ht="15.75" customHeight="1" x14ac:dyDescent="0.2">
      <c r="A23" s="28" t="s">
        <v>65</v>
      </c>
      <c r="B23" s="28" t="s">
        <v>562</v>
      </c>
      <c r="C23" s="15">
        <f t="shared" si="4"/>
        <v>7.03</v>
      </c>
      <c r="D23" s="29">
        <v>2</v>
      </c>
      <c r="E23" s="29">
        <v>0</v>
      </c>
      <c r="F23" s="32">
        <v>14.06</v>
      </c>
      <c r="G23" s="30">
        <v>-1.79</v>
      </c>
      <c r="H23" s="31">
        <f t="shared" si="1"/>
        <v>0.12731152204836416</v>
      </c>
      <c r="I23" s="31">
        <f t="shared" si="2"/>
        <v>-4.1611181128496856E-2</v>
      </c>
      <c r="J23" s="32">
        <f t="shared" si="5"/>
        <v>-0.58505320666666583</v>
      </c>
      <c r="K23" s="32">
        <f t="shared" si="3"/>
        <v>-0.29252660333333291</v>
      </c>
      <c r="L23" s="29">
        <v>3</v>
      </c>
      <c r="M23" s="33">
        <f t="shared" si="6"/>
        <v>0.66666666666666663</v>
      </c>
      <c r="N23" s="29">
        <v>46</v>
      </c>
      <c r="O23" s="34">
        <f t="shared" ref="O23:P23" si="31">D23/7</f>
        <v>0.2857142857142857</v>
      </c>
      <c r="P23" s="34">
        <f t="shared" si="31"/>
        <v>0</v>
      </c>
      <c r="Q23" s="29">
        <f t="shared" si="8"/>
        <v>161</v>
      </c>
      <c r="R23" s="29"/>
      <c r="S23" s="35">
        <v>0.83333333333333304</v>
      </c>
      <c r="T23" s="28">
        <v>200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2.5019277777777779E-2</v>
      </c>
      <c r="AD23" s="39">
        <f t="shared" si="12"/>
        <v>-6.9053206666666658E-2</v>
      </c>
      <c r="AE23" s="39">
        <v>-3.48</v>
      </c>
      <c r="AF23" s="39">
        <v>-1.8585</v>
      </c>
      <c r="AG23" s="39">
        <v>0</v>
      </c>
    </row>
    <row r="24" spans="1:33" ht="15.75" customHeight="1" x14ac:dyDescent="0.2">
      <c r="A24" s="28" t="s">
        <v>66</v>
      </c>
      <c r="B24" s="28" t="s">
        <v>563</v>
      </c>
      <c r="C24" s="15">
        <f t="shared" si="4"/>
        <v>6.9899999999999993</v>
      </c>
      <c r="D24" s="29">
        <v>3</v>
      </c>
      <c r="E24" s="29">
        <v>0</v>
      </c>
      <c r="F24" s="32">
        <v>20.97</v>
      </c>
      <c r="G24" s="32">
        <v>-3.96</v>
      </c>
      <c r="H24" s="31">
        <f t="shared" si="1"/>
        <v>0.18884120171673821</v>
      </c>
      <c r="I24" s="31">
        <f t="shared" si="2"/>
        <v>-0.10751453552694341</v>
      </c>
      <c r="J24" s="32">
        <f t="shared" si="5"/>
        <v>-2.2545798100000032</v>
      </c>
      <c r="K24" s="32">
        <f t="shared" si="3"/>
        <v>-0.75152660333333443</v>
      </c>
      <c r="L24" s="29">
        <v>8</v>
      </c>
      <c r="M24" s="33">
        <f t="shared" si="6"/>
        <v>0.375</v>
      </c>
      <c r="N24" s="29">
        <v>42</v>
      </c>
      <c r="O24" s="34">
        <f t="shared" ref="O24:P24" si="32">D24/7</f>
        <v>0.42857142857142855</v>
      </c>
      <c r="P24" s="34">
        <f t="shared" si="32"/>
        <v>0</v>
      </c>
      <c r="Q24" s="29">
        <f t="shared" si="8"/>
        <v>98</v>
      </c>
      <c r="R24" s="29"/>
      <c r="S24" s="35">
        <v>0.875</v>
      </c>
      <c r="T24" s="28">
        <v>200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3.96</v>
      </c>
      <c r="Z24" s="28">
        <v>1</v>
      </c>
      <c r="AA24" s="28" t="s">
        <v>34</v>
      </c>
      <c r="AB24" s="40">
        <f t="shared" si="11"/>
        <v>-0.69</v>
      </c>
      <c r="AC24" s="41">
        <v>2.5019277777777779E-2</v>
      </c>
      <c r="AD24" s="39">
        <f t="shared" si="12"/>
        <v>-0.10357980999999999</v>
      </c>
      <c r="AE24" s="39">
        <v>-3.48</v>
      </c>
      <c r="AF24" s="39">
        <v>-1.8585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6.99</v>
      </c>
      <c r="D25" s="29">
        <v>5</v>
      </c>
      <c r="E25" s="29">
        <v>0</v>
      </c>
      <c r="F25" s="32">
        <v>34.950000000000003</v>
      </c>
      <c r="G25" s="32">
        <v>-1.4</v>
      </c>
      <c r="H25" s="31">
        <f t="shared" si="1"/>
        <v>4.0057224606580823E-2</v>
      </c>
      <c r="I25" s="31">
        <f t="shared" si="2"/>
        <v>-4.4782060562708476E-2</v>
      </c>
      <c r="J25" s="32">
        <f t="shared" si="5"/>
        <v>-1.5651330166666613</v>
      </c>
      <c r="K25" s="32">
        <f t="shared" si="3"/>
        <v>-0.31302660333333227</v>
      </c>
      <c r="L25" s="29">
        <v>14</v>
      </c>
      <c r="M25" s="33">
        <f t="shared" si="6"/>
        <v>0.35714285714285715</v>
      </c>
      <c r="N25" s="29">
        <v>37</v>
      </c>
      <c r="O25" s="34">
        <f t="shared" ref="O25:P25" si="33">D25/7</f>
        <v>0.7142857142857143</v>
      </c>
      <c r="P25" s="34">
        <f t="shared" si="33"/>
        <v>0</v>
      </c>
      <c r="Q25" s="29">
        <f t="shared" si="8"/>
        <v>51</v>
      </c>
      <c r="R25" s="29"/>
      <c r="S25" s="35">
        <v>0.95774647887323938</v>
      </c>
      <c r="T25" s="28">
        <v>500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2.5019277777777779E-2</v>
      </c>
      <c r="AD25" s="39">
        <f t="shared" si="12"/>
        <v>-0.17263301666666664</v>
      </c>
      <c r="AE25" s="39">
        <v>-3.48</v>
      </c>
      <c r="AF25" s="39">
        <v>-1.86</v>
      </c>
      <c r="AG25" s="39">
        <v>-3</v>
      </c>
    </row>
    <row r="26" spans="1:33" ht="15.75" customHeight="1" x14ac:dyDescent="0.2">
      <c r="A26" s="14" t="s">
        <v>68</v>
      </c>
      <c r="B26" s="14" t="s">
        <v>311</v>
      </c>
      <c r="C26" s="15">
        <f t="shared" si="4"/>
        <v>6.99</v>
      </c>
      <c r="D26" s="16">
        <v>2</v>
      </c>
      <c r="E26" s="16">
        <v>0</v>
      </c>
      <c r="F26" s="17">
        <v>13.98</v>
      </c>
      <c r="G26" s="17">
        <v>0</v>
      </c>
      <c r="H26" s="31">
        <f t="shared" si="1"/>
        <v>0</v>
      </c>
      <c r="I26" s="31">
        <f t="shared" si="2"/>
        <v>5.8436823557463047E-2</v>
      </c>
      <c r="J26" s="32">
        <f t="shared" si="5"/>
        <v>0.81694679333333342</v>
      </c>
      <c r="K26" s="32">
        <f t="shared" si="3"/>
        <v>0.40847339666666671</v>
      </c>
      <c r="L26" s="16">
        <v>7</v>
      </c>
      <c r="M26" s="33">
        <f t="shared" si="6"/>
        <v>0.2857142857142857</v>
      </c>
      <c r="N26" s="16">
        <v>35</v>
      </c>
      <c r="O26" s="34">
        <f t="shared" ref="O26:P26" si="34">D26/7</f>
        <v>0.2857142857142857</v>
      </c>
      <c r="P26" s="34">
        <f t="shared" si="34"/>
        <v>0</v>
      </c>
      <c r="Q26" s="29">
        <f t="shared" si="8"/>
        <v>122</v>
      </c>
      <c r="R26" s="29"/>
      <c r="S26" s="21">
        <v>0.8379446640316206</v>
      </c>
      <c r="T26" s="28">
        <v>500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2.5019277777777779E-2</v>
      </c>
      <c r="AD26" s="39">
        <f t="shared" si="12"/>
        <v>-6.9053206666666658E-2</v>
      </c>
      <c r="AE26" s="25">
        <v>-3.64</v>
      </c>
      <c r="AF26" s="25">
        <v>-1.8585</v>
      </c>
      <c r="AG26" s="25">
        <v>0</v>
      </c>
    </row>
    <row r="27" spans="1:33" ht="15.75" customHeight="1" x14ac:dyDescent="0.2">
      <c r="A27" s="14" t="s">
        <v>69</v>
      </c>
      <c r="B27" s="14" t="s">
        <v>179</v>
      </c>
      <c r="C27" s="15">
        <f t="shared" si="4"/>
        <v>6.99</v>
      </c>
      <c r="D27" s="16">
        <v>5</v>
      </c>
      <c r="E27" s="16">
        <v>0</v>
      </c>
      <c r="F27" s="17">
        <v>34.950000000000003</v>
      </c>
      <c r="G27" s="17">
        <v>-8.58</v>
      </c>
      <c r="H27" s="31">
        <f t="shared" si="1"/>
        <v>0.24549356223175964</v>
      </c>
      <c r="I27" s="31">
        <f t="shared" si="2"/>
        <v>-0.24428134525512624</v>
      </c>
      <c r="J27" s="32">
        <f t="shared" si="5"/>
        <v>-8.5376330166666623</v>
      </c>
      <c r="K27" s="32">
        <f t="shared" si="3"/>
        <v>-1.7075266033333325</v>
      </c>
      <c r="L27" s="16">
        <v>14</v>
      </c>
      <c r="M27" s="33">
        <f t="shared" si="6"/>
        <v>0.35714285714285715</v>
      </c>
      <c r="N27" s="16">
        <v>30</v>
      </c>
      <c r="O27" s="34">
        <f t="shared" ref="O27:P27" si="35">D27/7</f>
        <v>0.7142857142857143</v>
      </c>
      <c r="P27" s="34">
        <f t="shared" si="35"/>
        <v>0</v>
      </c>
      <c r="Q27" s="29">
        <f t="shared" si="8"/>
        <v>42</v>
      </c>
      <c r="R27" s="29"/>
      <c r="S27" s="21">
        <v>0.92982456140350878</v>
      </c>
      <c r="T27" s="28">
        <v>500</v>
      </c>
      <c r="U27" s="36" t="s">
        <v>33</v>
      </c>
      <c r="V27" s="37" t="s">
        <v>33</v>
      </c>
      <c r="W27" s="14">
        <v>4</v>
      </c>
      <c r="X27" s="38">
        <f t="shared" si="9"/>
        <v>0.8</v>
      </c>
      <c r="Y27" s="39">
        <f t="shared" si="10"/>
        <v>1.2257142857142858</v>
      </c>
      <c r="Z27" s="14">
        <v>3</v>
      </c>
      <c r="AA27" s="28" t="s">
        <v>34</v>
      </c>
      <c r="AB27" s="40">
        <f t="shared" si="11"/>
        <v>-0.69</v>
      </c>
      <c r="AC27" s="41">
        <v>2.5019277777777779E-2</v>
      </c>
      <c r="AD27" s="39">
        <f t="shared" si="12"/>
        <v>-0.17263301666666664</v>
      </c>
      <c r="AE27" s="25">
        <v>-3.64</v>
      </c>
      <c r="AF27" s="25">
        <v>-1.8585</v>
      </c>
      <c r="AG27" s="25">
        <v>-2</v>
      </c>
    </row>
    <row r="28" spans="1:33" ht="15.75" customHeight="1" x14ac:dyDescent="0.2">
      <c r="A28" s="14" t="s">
        <v>70</v>
      </c>
      <c r="B28" s="14" t="s">
        <v>564</v>
      </c>
      <c r="C28" s="15">
        <f t="shared" si="4"/>
        <v>6.99</v>
      </c>
      <c r="D28" s="16">
        <v>5</v>
      </c>
      <c r="E28" s="16">
        <v>0</v>
      </c>
      <c r="F28" s="17">
        <v>34.950000000000003</v>
      </c>
      <c r="G28" s="17">
        <v>-17.64</v>
      </c>
      <c r="H28" s="31">
        <f t="shared" si="1"/>
        <v>0.50472103004291846</v>
      </c>
      <c r="I28" s="31">
        <f t="shared" si="2"/>
        <v>-0.4462842064854553</v>
      </c>
      <c r="J28" s="32">
        <f t="shared" si="5"/>
        <v>-15.597633016666665</v>
      </c>
      <c r="K28" s="32">
        <f t="shared" si="3"/>
        <v>-3.1195266033333331</v>
      </c>
      <c r="L28" s="16">
        <v>15</v>
      </c>
      <c r="M28" s="33">
        <f t="shared" si="6"/>
        <v>0.33333333333333331</v>
      </c>
      <c r="N28" s="16">
        <v>26</v>
      </c>
      <c r="O28" s="34">
        <f t="shared" ref="O28:P28" si="36">D28/7</f>
        <v>0.7142857142857143</v>
      </c>
      <c r="P28" s="34">
        <f t="shared" si="36"/>
        <v>0</v>
      </c>
      <c r="Q28" s="29">
        <f t="shared" si="8"/>
        <v>36</v>
      </c>
      <c r="R28" s="29"/>
      <c r="S28" s="21">
        <v>1.038461538461539</v>
      </c>
      <c r="T28" s="28">
        <v>500</v>
      </c>
      <c r="U28" s="36" t="s">
        <v>33</v>
      </c>
      <c r="V28" s="37" t="s">
        <v>33</v>
      </c>
      <c r="W28" s="14">
        <v>2</v>
      </c>
      <c r="X28" s="38">
        <f t="shared" si="9"/>
        <v>0.4</v>
      </c>
      <c r="Y28" s="39">
        <f t="shared" si="10"/>
        <v>3.528</v>
      </c>
      <c r="Z28" s="14">
        <v>3</v>
      </c>
      <c r="AA28" s="28" t="s">
        <v>34</v>
      </c>
      <c r="AB28" s="40">
        <f t="shared" si="11"/>
        <v>-0.69</v>
      </c>
      <c r="AC28" s="41">
        <v>2.5019277777777779E-2</v>
      </c>
      <c r="AD28" s="39">
        <f t="shared" si="12"/>
        <v>-0.17263301666666664</v>
      </c>
      <c r="AE28" s="25">
        <v>-3.64</v>
      </c>
      <c r="AF28" s="25">
        <v>-1.8585</v>
      </c>
      <c r="AG28" s="25">
        <v>0</v>
      </c>
    </row>
    <row r="29" spans="1:33" ht="15.75" customHeight="1" x14ac:dyDescent="0.2">
      <c r="A29" s="14" t="s">
        <v>71</v>
      </c>
      <c r="B29" s="14" t="s">
        <v>117</v>
      </c>
      <c r="C29" s="15">
        <f t="shared" si="4"/>
        <v>6.99</v>
      </c>
      <c r="D29" s="16">
        <v>7</v>
      </c>
      <c r="E29" s="16">
        <v>0</v>
      </c>
      <c r="F29" s="17">
        <v>48.93</v>
      </c>
      <c r="G29" s="17">
        <v>-13.42</v>
      </c>
      <c r="H29" s="31">
        <f t="shared" si="1"/>
        <v>0.27426936439811977</v>
      </c>
      <c r="I29" s="31">
        <f t="shared" si="2"/>
        <v>-0.21583254084065681</v>
      </c>
      <c r="J29" s="32">
        <f t="shared" si="5"/>
        <v>-10.560686223333338</v>
      </c>
      <c r="K29" s="32">
        <f t="shared" si="3"/>
        <v>-1.5086694604761912</v>
      </c>
      <c r="L29" s="16">
        <v>14</v>
      </c>
      <c r="M29" s="33">
        <f t="shared" si="6"/>
        <v>0.5</v>
      </c>
      <c r="N29" s="16">
        <v>19</v>
      </c>
      <c r="O29" s="34">
        <f t="shared" ref="O29:P29" si="37">D29/7</f>
        <v>1</v>
      </c>
      <c r="P29" s="34">
        <f t="shared" si="37"/>
        <v>0</v>
      </c>
      <c r="Q29" s="29">
        <f t="shared" si="8"/>
        <v>19</v>
      </c>
      <c r="R29" s="29"/>
      <c r="S29" s="21">
        <v>1.1224489795918371</v>
      </c>
      <c r="T29" s="28">
        <v>500</v>
      </c>
      <c r="U29" s="36" t="s">
        <v>33</v>
      </c>
      <c r="V29" s="37" t="s">
        <v>33</v>
      </c>
      <c r="W29" s="14">
        <v>3</v>
      </c>
      <c r="X29" s="38">
        <f t="shared" si="9"/>
        <v>0.42857142857142855</v>
      </c>
      <c r="Y29" s="39">
        <f t="shared" si="10"/>
        <v>3.355</v>
      </c>
      <c r="Z29" s="14">
        <v>1</v>
      </c>
      <c r="AA29" s="28" t="s">
        <v>34</v>
      </c>
      <c r="AB29" s="40">
        <f t="shared" si="11"/>
        <v>-0.69</v>
      </c>
      <c r="AC29" s="41">
        <v>2.5019277777777779E-2</v>
      </c>
      <c r="AD29" s="39">
        <f t="shared" si="12"/>
        <v>-0.24168622333333331</v>
      </c>
      <c r="AE29" s="25">
        <v>-3.64</v>
      </c>
      <c r="AF29" s="25">
        <v>-1.8585</v>
      </c>
      <c r="AG29" s="25">
        <v>0</v>
      </c>
    </row>
    <row r="30" spans="1:33" ht="15.75" customHeight="1" x14ac:dyDescent="0.2">
      <c r="A30" s="14" t="s">
        <v>72</v>
      </c>
      <c r="B30" s="14" t="s">
        <v>113</v>
      </c>
      <c r="C30" s="15">
        <f t="shared" si="4"/>
        <v>6.99</v>
      </c>
      <c r="D30" s="16">
        <v>1</v>
      </c>
      <c r="E30" s="16">
        <v>0</v>
      </c>
      <c r="F30" s="17">
        <v>6.99</v>
      </c>
      <c r="G30" s="17">
        <v>-1.88</v>
      </c>
      <c r="H30" s="31">
        <f t="shared" si="1"/>
        <v>0.26895565092989981</v>
      </c>
      <c r="I30" s="31">
        <f t="shared" si="2"/>
        <v>-0.2105188273724368</v>
      </c>
      <c r="J30" s="32">
        <f t="shared" si="5"/>
        <v>-1.4715266033333332</v>
      </c>
      <c r="K30" s="32">
        <f t="shared" si="3"/>
        <v>-1.4715266033333332</v>
      </c>
      <c r="L30" s="16">
        <v>11</v>
      </c>
      <c r="M30" s="33">
        <f t="shared" si="6"/>
        <v>9.0909090909090912E-2</v>
      </c>
      <c r="N30" s="16">
        <v>18</v>
      </c>
      <c r="O30" s="34">
        <f t="shared" ref="O30:P30" si="38">D30/7</f>
        <v>0.14285714285714285</v>
      </c>
      <c r="P30" s="34">
        <f t="shared" si="38"/>
        <v>0</v>
      </c>
      <c r="Q30" s="29">
        <f t="shared" si="8"/>
        <v>126</v>
      </c>
      <c r="R30" s="29"/>
      <c r="S30" s="21">
        <v>1.1675675675675681</v>
      </c>
      <c r="T30" s="28">
        <v>500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1.88</v>
      </c>
      <c r="Z30" s="14">
        <v>1</v>
      </c>
      <c r="AA30" s="28" t="s">
        <v>34</v>
      </c>
      <c r="AB30" s="40">
        <f t="shared" si="11"/>
        <v>-0.69</v>
      </c>
      <c r="AC30" s="41">
        <v>2.5019277777777779E-2</v>
      </c>
      <c r="AD30" s="39">
        <f t="shared" si="12"/>
        <v>-3.4526603333333329E-2</v>
      </c>
      <c r="AE30" s="25">
        <v>-3.64</v>
      </c>
      <c r="AF30" s="25">
        <v>-1.8585</v>
      </c>
      <c r="AG30" s="25">
        <v>0</v>
      </c>
    </row>
    <row r="31" spans="1:33" ht="15.75" customHeight="1" x14ac:dyDescent="0.2">
      <c r="A31" s="14" t="s">
        <v>73</v>
      </c>
      <c r="B31" s="28" t="s">
        <v>98</v>
      </c>
      <c r="C31" s="15">
        <f t="shared" si="4"/>
        <v>6.9899999999999993</v>
      </c>
      <c r="D31" s="16">
        <v>3</v>
      </c>
      <c r="E31" s="16">
        <v>0</v>
      </c>
      <c r="F31" s="17">
        <v>20.97</v>
      </c>
      <c r="G31" s="42">
        <v>-7.2</v>
      </c>
      <c r="H31" s="31">
        <f t="shared" si="1"/>
        <v>0.3433476394849786</v>
      </c>
      <c r="I31" s="31">
        <f t="shared" si="2"/>
        <v>-0.28491081592751566</v>
      </c>
      <c r="J31" s="32">
        <f t="shared" si="5"/>
        <v>-5.9745798100000025</v>
      </c>
      <c r="K31" s="32">
        <f t="shared" si="3"/>
        <v>-1.9915266033333341</v>
      </c>
      <c r="L31" s="16">
        <v>13</v>
      </c>
      <c r="M31" s="33">
        <f t="shared" si="6"/>
        <v>0.23076923076923078</v>
      </c>
      <c r="N31" s="16">
        <v>15</v>
      </c>
      <c r="O31" s="34">
        <f t="shared" ref="O31:P32" si="39">D31/7</f>
        <v>0.42857142857142855</v>
      </c>
      <c r="P31" s="34">
        <f t="shared" si="39"/>
        <v>0</v>
      </c>
      <c r="Q31" s="29">
        <f t="shared" si="8"/>
        <v>35</v>
      </c>
      <c r="R31" s="29"/>
      <c r="S31" s="21">
        <v>1.11904761904761</v>
      </c>
      <c r="T31" s="14">
        <v>25</v>
      </c>
      <c r="U31" s="22">
        <v>175</v>
      </c>
      <c r="V31" s="1" t="s">
        <v>1499</v>
      </c>
      <c r="W31" s="14">
        <v>1</v>
      </c>
      <c r="X31" s="38">
        <f t="shared" si="9"/>
        <v>0.33333333333333331</v>
      </c>
      <c r="Y31" s="39">
        <f t="shared" si="10"/>
        <v>3.6</v>
      </c>
      <c r="Z31" s="14">
        <v>1</v>
      </c>
      <c r="AA31" s="14" t="s">
        <v>34</v>
      </c>
      <c r="AB31" s="40">
        <f t="shared" si="11"/>
        <v>-0.69</v>
      </c>
      <c r="AC31" s="27">
        <v>2.5019277777777779E-2</v>
      </c>
      <c r="AD31" s="39">
        <f t="shared" si="12"/>
        <v>-0.10357980999999999</v>
      </c>
      <c r="AE31" s="43">
        <v>-3.64</v>
      </c>
      <c r="AF31" s="43">
        <v>-1.8585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6.99</v>
      </c>
      <c r="D32" s="52">
        <v>2</v>
      </c>
      <c r="E32" s="52">
        <v>0</v>
      </c>
      <c r="F32" s="53">
        <v>13.98</v>
      </c>
      <c r="G32" s="53">
        <v>-5.21</v>
      </c>
      <c r="H32" s="31">
        <f t="shared" si="1"/>
        <v>0.37267525035765375</v>
      </c>
      <c r="I32" s="31">
        <f t="shared" si="2"/>
        <v>-0.31423842680019071</v>
      </c>
      <c r="J32" s="32">
        <f t="shared" si="5"/>
        <v>-4.3930532066666661</v>
      </c>
      <c r="K32" s="32">
        <f t="shared" si="3"/>
        <v>-2.196526603333333</v>
      </c>
      <c r="L32" s="52">
        <v>15</v>
      </c>
      <c r="M32" s="33">
        <f t="shared" si="6"/>
        <v>0.13333333333333333</v>
      </c>
      <c r="N32" s="52">
        <v>13</v>
      </c>
      <c r="O32" s="34">
        <f t="shared" si="39"/>
        <v>0.2857142857142857</v>
      </c>
      <c r="P32" s="34">
        <f t="shared" si="39"/>
        <v>0</v>
      </c>
      <c r="Q32" s="29">
        <f t="shared" si="8"/>
        <v>45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1.2413793103448281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1</v>
      </c>
      <c r="X32" s="38">
        <f t="shared" si="9"/>
        <v>0.5</v>
      </c>
      <c r="Y32" s="39">
        <f t="shared" si="10"/>
        <v>5.21</v>
      </c>
      <c r="Z32" s="51">
        <v>0</v>
      </c>
      <c r="AA32" s="51" t="s">
        <v>34</v>
      </c>
      <c r="AB32" s="40">
        <f t="shared" si="11"/>
        <v>-0.69</v>
      </c>
      <c r="AC32" s="57">
        <v>2.5019277777777779E-2</v>
      </c>
      <c r="AD32" s="39">
        <f t="shared" si="12"/>
        <v>-6.9053206666666658E-2</v>
      </c>
      <c r="AE32" s="58">
        <v>-3.64</v>
      </c>
      <c r="AF32" s="58">
        <v>-1.8585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54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Info!B1:BJ5000""),3,FALSE),"""")"),"10 Ft Green Extension Cord 2 Pack - 16/2 Durable Electrical Cable with 3 Power Outlets")</f>
        <v>10 Ft Green Extension Cord 2 Pack - 16/2 Durable Electrical Cable with 3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Info!B1:BJ5000""),2,FALSE),"""")"),"B08B6GP99F")</f>
        <v>B08B6GP99F</v>
      </c>
      <c r="B2" s="3" t="s">
        <v>565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3" customHeight="1" x14ac:dyDescent="0.2">
      <c r="A3" s="76" t="s">
        <v>30</v>
      </c>
      <c r="B3" s="77"/>
      <c r="C3" s="47">
        <f>((AE32+AF32)/0.85)*-1</f>
        <v>8.0141176470588231</v>
      </c>
      <c r="D3" s="5">
        <f>SUM(D4:D99765)</f>
        <v>79</v>
      </c>
      <c r="E3" s="5"/>
      <c r="F3" s="6">
        <f t="shared" ref="F3:G3" si="0">SUM(F4:F99765)</f>
        <v>765.53</v>
      </c>
      <c r="G3" s="6">
        <f t="shared" si="0"/>
        <v>-164.01999999999998</v>
      </c>
      <c r="H3" s="7">
        <f t="shared" ref="H3:H32" si="1">G3/F3*-1</f>
        <v>0.21425678941387011</v>
      </c>
      <c r="I3" s="8">
        <f t="shared" ref="I3:I32" si="2">J3/F3</f>
        <v>-0.11029089455018094</v>
      </c>
      <c r="J3" s="6">
        <f>SUM(J4:J99765)</f>
        <v>-84.430988505000016</v>
      </c>
      <c r="K3" s="6">
        <f t="shared" ref="K3:K32" si="3">J3/D3</f>
        <v>-1.0687466899367091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0.25 - April
0 - May
0 - June
0 - July
0 - Aug
0 - Sept
0.5 - Oct
8.5 - Nov
3.5 - Dec
0.5 - Jan
0.5 - Feb")</f>
        <v>0.5 - March
0.25 - April
0 - May
0 - June
0 - July
0 - Aug
0 - Sept
0.5 - Oct
8.5 - Nov
3.5 -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QTY-25")</f>
        <v>US QTY-25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9</v>
      </c>
      <c r="X3" s="7">
        <f>W3/D3</f>
        <v>0.11392405063291139</v>
      </c>
      <c r="Y3" s="6"/>
      <c r="Z3" s="5"/>
      <c r="AA3" s="5"/>
      <c r="AB3" s="5"/>
      <c r="AC3" s="5"/>
      <c r="AD3" s="6">
        <f>SUM(AD4:AD99765)</f>
        <v>-3.7634885050000007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Info!B2:BZ7000""),37,FALSE)),"""")*-1"),-2.562)</f>
        <v>-2.5619999999999998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100</v>
      </c>
      <c r="C4" s="15">
        <f t="shared" ref="C4:C32" si="4">IFERROR(F4/D4," - ")</f>
        <v>16.942499999999999</v>
      </c>
      <c r="D4" s="16">
        <v>4</v>
      </c>
      <c r="E4" s="16">
        <v>0</v>
      </c>
      <c r="F4" s="17">
        <v>67.77</v>
      </c>
      <c r="G4" s="17">
        <v>0</v>
      </c>
      <c r="H4" s="18">
        <f t="shared" si="1"/>
        <v>0</v>
      </c>
      <c r="I4" s="18">
        <f t="shared" si="2"/>
        <v>0.41395814696768474</v>
      </c>
      <c r="J4" s="17">
        <f t="shared" ref="J4:J32" si="5">F4*0.85+G4+AF4*D4+D4*AE4+AG4+AD4</f>
        <v>28.053943619999995</v>
      </c>
      <c r="K4" s="17">
        <f t="shared" si="3"/>
        <v>7.0134859049999987</v>
      </c>
      <c r="L4" s="16">
        <v>22</v>
      </c>
      <c r="M4" s="19">
        <f t="shared" ref="M4:M32" si="6">IFERROR(D4/L4,"-")</f>
        <v>0.18181818181818182</v>
      </c>
      <c r="N4" s="16">
        <v>1</v>
      </c>
      <c r="O4" s="20">
        <f t="shared" ref="O4:P4" si="7">D4/7</f>
        <v>0.5714285714285714</v>
      </c>
      <c r="P4" s="20">
        <f t="shared" si="7"/>
        <v>0</v>
      </c>
      <c r="Q4" s="16">
        <f t="shared" ref="Q4:Q32" si="8">ROUNDDOWN(N4/(O4+P4),0)</f>
        <v>1</v>
      </c>
      <c r="R4" s="16"/>
      <c r="S4" s="21">
        <v>3.3179190751444998</v>
      </c>
      <c r="T4" s="14">
        <v>400</v>
      </c>
      <c r="U4" s="22">
        <v>50</v>
      </c>
      <c r="V4" s="23" t="s">
        <v>552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3.4521083333333334E-2</v>
      </c>
      <c r="AD4" s="25">
        <f t="shared" ref="AD4:AD32" si="12">IFERROR(AB4*AC4*D4*2,0)</f>
        <v>-0.19055638</v>
      </c>
      <c r="AE4" s="25">
        <v>-4.9000000000000004</v>
      </c>
      <c r="AF4" s="25">
        <v>-2.44</v>
      </c>
      <c r="AG4" s="25">
        <v>0</v>
      </c>
    </row>
    <row r="5" spans="1:33" ht="15.75" customHeight="1" x14ac:dyDescent="0.2">
      <c r="A5" s="28" t="s">
        <v>35</v>
      </c>
      <c r="B5" s="28" t="s">
        <v>102</v>
      </c>
      <c r="C5" s="15">
        <f t="shared" si="4"/>
        <v>15.75</v>
      </c>
      <c r="D5" s="29">
        <v>1</v>
      </c>
      <c r="E5" s="29">
        <v>0</v>
      </c>
      <c r="F5" s="30">
        <v>15.75</v>
      </c>
      <c r="G5" s="30">
        <v>0</v>
      </c>
      <c r="H5" s="31">
        <f t="shared" si="1"/>
        <v>0</v>
      </c>
      <c r="I5" s="31">
        <f t="shared" si="2"/>
        <v>0.38094354952380949</v>
      </c>
      <c r="J5" s="32">
        <f t="shared" si="5"/>
        <v>5.9998609049999994</v>
      </c>
      <c r="K5" s="32">
        <f t="shared" si="3"/>
        <v>5.9998609049999994</v>
      </c>
      <c r="L5" s="29">
        <v>8</v>
      </c>
      <c r="M5" s="33">
        <f t="shared" si="6"/>
        <v>0.125</v>
      </c>
      <c r="N5" s="29">
        <v>0</v>
      </c>
      <c r="O5" s="34">
        <f t="shared" ref="O5:P5" si="13">D5/7</f>
        <v>0.14285714285714285</v>
      </c>
      <c r="P5" s="34">
        <f t="shared" si="13"/>
        <v>0</v>
      </c>
      <c r="Q5" s="29">
        <f t="shared" si="8"/>
        <v>0</v>
      </c>
      <c r="R5" s="29"/>
      <c r="S5" s="35" t="e">
        <v>#N/A</v>
      </c>
      <c r="T5" s="28">
        <v>400</v>
      </c>
      <c r="U5" s="36">
        <v>50</v>
      </c>
      <c r="V5" s="37" t="s">
        <v>553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" t="s">
        <v>34</v>
      </c>
      <c r="AB5" s="26">
        <f t="shared" si="11"/>
        <v>-0.69</v>
      </c>
      <c r="AC5" s="27">
        <v>3.4521083333333334E-2</v>
      </c>
      <c r="AD5" s="25">
        <f t="shared" si="12"/>
        <v>-4.7639094999999999E-2</v>
      </c>
      <c r="AE5" s="25">
        <v>-4.9000000000000004</v>
      </c>
      <c r="AF5" s="39">
        <v>-2.44</v>
      </c>
      <c r="AG5" s="39">
        <v>0</v>
      </c>
    </row>
    <row r="6" spans="1:33" ht="15.75" customHeight="1" x14ac:dyDescent="0.2">
      <c r="A6" s="28" t="s">
        <v>37</v>
      </c>
      <c r="B6" s="28" t="s">
        <v>46</v>
      </c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1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>
        <v>4.2323651452282096</v>
      </c>
      <c r="T6" s="28">
        <v>400</v>
      </c>
      <c r="U6" s="36">
        <v>50</v>
      </c>
      <c r="V6" s="37" t="s">
        <v>542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" t="s">
        <v>34</v>
      </c>
      <c r="AB6" s="26">
        <f t="shared" si="11"/>
        <v>-0.69</v>
      </c>
      <c r="AC6" s="27">
        <v>3.4521083333333334E-2</v>
      </c>
      <c r="AD6" s="25">
        <f t="shared" si="12"/>
        <v>0</v>
      </c>
      <c r="AE6" s="25">
        <v>-4.9000000000000004</v>
      </c>
      <c r="AF6" s="39">
        <v>-2.44</v>
      </c>
      <c r="AG6" s="39">
        <v>0</v>
      </c>
    </row>
    <row r="7" spans="1:33" ht="15.75" customHeight="1" x14ac:dyDescent="0.2">
      <c r="A7" s="28" t="s">
        <v>39</v>
      </c>
      <c r="B7" s="28" t="s">
        <v>100</v>
      </c>
      <c r="C7" s="15">
        <f t="shared" si="4"/>
        <v>15.43</v>
      </c>
      <c r="D7" s="29">
        <v>1</v>
      </c>
      <c r="E7" s="29">
        <v>0</v>
      </c>
      <c r="F7" s="30">
        <v>15.43</v>
      </c>
      <c r="G7" s="30">
        <v>0</v>
      </c>
      <c r="H7" s="31">
        <f t="shared" si="1"/>
        <v>0</v>
      </c>
      <c r="I7" s="31">
        <f t="shared" si="2"/>
        <v>0.37121587200259232</v>
      </c>
      <c r="J7" s="32">
        <f t="shared" si="5"/>
        <v>5.7278609049999991</v>
      </c>
      <c r="K7" s="32">
        <f t="shared" si="3"/>
        <v>5.7278609049999991</v>
      </c>
      <c r="L7" s="29">
        <v>7</v>
      </c>
      <c r="M7" s="33">
        <f t="shared" si="6"/>
        <v>0.14285714285714285</v>
      </c>
      <c r="N7" s="29">
        <v>0</v>
      </c>
      <c r="O7" s="34">
        <f t="shared" ref="O7:P7" si="15">D7/7</f>
        <v>0.14285714285714285</v>
      </c>
      <c r="P7" s="34">
        <f t="shared" si="15"/>
        <v>0</v>
      </c>
      <c r="Q7" s="29">
        <f t="shared" si="8"/>
        <v>0</v>
      </c>
      <c r="R7" s="29"/>
      <c r="S7" s="35" t="e">
        <v>#N/A</v>
      </c>
      <c r="T7" s="28">
        <v>400</v>
      </c>
      <c r="U7" s="36">
        <v>50</v>
      </c>
      <c r="V7" s="37" t="s">
        <v>544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" t="s">
        <v>34</v>
      </c>
      <c r="AB7" s="26">
        <f t="shared" si="11"/>
        <v>-0.69</v>
      </c>
      <c r="AC7" s="27">
        <v>3.4521083333333334E-2</v>
      </c>
      <c r="AD7" s="25">
        <f t="shared" si="12"/>
        <v>-4.7639094999999999E-2</v>
      </c>
      <c r="AE7" s="25">
        <v>-4.9000000000000004</v>
      </c>
      <c r="AF7" s="39">
        <v>-2.44</v>
      </c>
      <c r="AG7" s="39">
        <v>0</v>
      </c>
    </row>
    <row r="8" spans="1:33" ht="15.75" customHeight="1" x14ac:dyDescent="0.2">
      <c r="A8" s="28" t="s">
        <v>41</v>
      </c>
      <c r="B8" s="28" t="s">
        <v>566</v>
      </c>
      <c r="C8" s="15">
        <f t="shared" si="4"/>
        <v>15.43</v>
      </c>
      <c r="D8" s="29">
        <v>1</v>
      </c>
      <c r="E8" s="29">
        <v>0</v>
      </c>
      <c r="F8" s="30">
        <v>15.43</v>
      </c>
      <c r="G8" s="30">
        <v>0</v>
      </c>
      <c r="H8" s="31">
        <f t="shared" si="1"/>
        <v>0</v>
      </c>
      <c r="I8" s="31">
        <f t="shared" si="2"/>
        <v>0.37121587200259232</v>
      </c>
      <c r="J8" s="32">
        <f t="shared" si="5"/>
        <v>5.7278609049999991</v>
      </c>
      <c r="K8" s="32">
        <f t="shared" si="3"/>
        <v>5.7278609049999991</v>
      </c>
      <c r="L8" s="29">
        <v>0</v>
      </c>
      <c r="M8" s="33" t="str">
        <f t="shared" si="6"/>
        <v>-</v>
      </c>
      <c r="N8" s="29">
        <v>50</v>
      </c>
      <c r="O8" s="34">
        <f t="shared" ref="O8:P8" si="16">D8/7</f>
        <v>0.14285714285714285</v>
      </c>
      <c r="P8" s="34">
        <f t="shared" si="16"/>
        <v>0</v>
      </c>
      <c r="Q8" s="29">
        <f t="shared" si="8"/>
        <v>350</v>
      </c>
      <c r="R8" s="29"/>
      <c r="S8" s="35">
        <v>4.9126213592232997</v>
      </c>
      <c r="T8" s="28">
        <v>350</v>
      </c>
      <c r="U8" s="36">
        <v>50</v>
      </c>
      <c r="V8" s="37" t="s">
        <v>567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3.4521083333333334E-2</v>
      </c>
      <c r="AD8" s="39">
        <f t="shared" si="12"/>
        <v>-4.7639094999999999E-2</v>
      </c>
      <c r="AE8" s="39">
        <v>-4.9000000000000004</v>
      </c>
      <c r="AF8" s="39">
        <v>-2.44</v>
      </c>
      <c r="AG8" s="39">
        <v>0</v>
      </c>
    </row>
    <row r="9" spans="1:33" ht="15.75" customHeight="1" x14ac:dyDescent="0.2">
      <c r="A9" s="28" t="s">
        <v>43</v>
      </c>
      <c r="B9" s="28" t="s">
        <v>568</v>
      </c>
      <c r="C9" s="15">
        <f t="shared" si="4"/>
        <v>10.99</v>
      </c>
      <c r="D9" s="29">
        <v>1</v>
      </c>
      <c r="E9" s="29">
        <v>0</v>
      </c>
      <c r="F9" s="30">
        <v>10.99</v>
      </c>
      <c r="G9" s="30">
        <v>0</v>
      </c>
      <c r="H9" s="31">
        <f t="shared" si="1"/>
        <v>0</v>
      </c>
      <c r="I9" s="31">
        <f t="shared" si="2"/>
        <v>0.17778534167424931</v>
      </c>
      <c r="J9" s="32">
        <f t="shared" si="5"/>
        <v>1.953860905</v>
      </c>
      <c r="K9" s="32">
        <f t="shared" si="3"/>
        <v>1.953860905</v>
      </c>
      <c r="L9" s="29">
        <v>0</v>
      </c>
      <c r="M9" s="33" t="str">
        <f t="shared" si="6"/>
        <v>-</v>
      </c>
      <c r="N9" s="29">
        <v>49</v>
      </c>
      <c r="O9" s="34">
        <f t="shared" ref="O9:P9" si="17">D9/7</f>
        <v>0.14285714285714285</v>
      </c>
      <c r="P9" s="34">
        <f t="shared" si="17"/>
        <v>0</v>
      </c>
      <c r="Q9" s="29">
        <f t="shared" si="8"/>
        <v>343</v>
      </c>
      <c r="R9" s="29"/>
      <c r="S9" s="35">
        <v>3.4346289752650101</v>
      </c>
      <c r="T9" s="28">
        <v>350</v>
      </c>
      <c r="U9" s="36">
        <v>50</v>
      </c>
      <c r="V9" s="37" t="s">
        <v>569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3.4521083333333334E-2</v>
      </c>
      <c r="AD9" s="39">
        <f t="shared" si="12"/>
        <v>-4.7639094999999999E-2</v>
      </c>
      <c r="AE9" s="39">
        <v>-4.9000000000000004</v>
      </c>
      <c r="AF9" s="39">
        <v>-2.44</v>
      </c>
      <c r="AG9" s="39">
        <v>0</v>
      </c>
    </row>
    <row r="10" spans="1:33" ht="15.75" customHeight="1" x14ac:dyDescent="0.2">
      <c r="A10" s="28" t="s">
        <v>45</v>
      </c>
      <c r="B10" s="28" t="s">
        <v>570</v>
      </c>
      <c r="C10" s="15">
        <f t="shared" si="4"/>
        <v>11.99</v>
      </c>
      <c r="D10" s="29">
        <v>3</v>
      </c>
      <c r="E10" s="29">
        <v>0</v>
      </c>
      <c r="F10" s="30">
        <v>35.97</v>
      </c>
      <c r="G10" s="30">
        <v>-27.589999999999996</v>
      </c>
      <c r="H10" s="31">
        <f t="shared" si="1"/>
        <v>0.76702807895468439</v>
      </c>
      <c r="I10" s="31">
        <f t="shared" si="2"/>
        <v>-0.53317812857937164</v>
      </c>
      <c r="J10" s="32">
        <f t="shared" si="5"/>
        <v>-19.178417284999998</v>
      </c>
      <c r="K10" s="32">
        <f t="shared" si="3"/>
        <v>-6.3928057616666658</v>
      </c>
      <c r="L10" s="29">
        <v>35</v>
      </c>
      <c r="M10" s="33">
        <f t="shared" si="6"/>
        <v>8.5714285714285715E-2</v>
      </c>
      <c r="N10" s="29">
        <v>45</v>
      </c>
      <c r="O10" s="34">
        <f t="shared" ref="O10:P10" si="18">D10/7</f>
        <v>0.42857142857142855</v>
      </c>
      <c r="P10" s="34">
        <f t="shared" si="18"/>
        <v>0</v>
      </c>
      <c r="Q10" s="29">
        <f t="shared" si="8"/>
        <v>105</v>
      </c>
      <c r="R10" s="29"/>
      <c r="S10" s="35">
        <v>4.31168831168831</v>
      </c>
      <c r="T10" s="28">
        <v>350</v>
      </c>
      <c r="U10" s="36">
        <v>50</v>
      </c>
      <c r="V10" s="37" t="s">
        <v>571</v>
      </c>
      <c r="W10" s="28">
        <v>2</v>
      </c>
      <c r="X10" s="38">
        <f t="shared" si="9"/>
        <v>0.66666666666666663</v>
      </c>
      <c r="Y10" s="39">
        <f t="shared" si="10"/>
        <v>1.6229411764705881</v>
      </c>
      <c r="Z10" s="28">
        <v>15</v>
      </c>
      <c r="AA10" s="28" t="s">
        <v>34</v>
      </c>
      <c r="AB10" s="40">
        <f t="shared" si="11"/>
        <v>-0.69</v>
      </c>
      <c r="AC10" s="41">
        <v>3.4521083333333334E-2</v>
      </c>
      <c r="AD10" s="39">
        <f t="shared" si="12"/>
        <v>-0.14291728500000001</v>
      </c>
      <c r="AE10" s="39">
        <v>-4.9000000000000004</v>
      </c>
      <c r="AF10" s="39">
        <v>-2.44</v>
      </c>
      <c r="AG10" s="39">
        <v>0</v>
      </c>
    </row>
    <row r="11" spans="1:33" ht="15.75" customHeight="1" x14ac:dyDescent="0.2">
      <c r="A11" s="28" t="s">
        <v>47</v>
      </c>
      <c r="B11" s="28" t="s">
        <v>137</v>
      </c>
      <c r="C11" s="15">
        <f t="shared" si="4"/>
        <v>11.530000000000001</v>
      </c>
      <c r="D11" s="29">
        <v>2</v>
      </c>
      <c r="E11" s="29">
        <v>0</v>
      </c>
      <c r="F11" s="30">
        <v>23.060000000000002</v>
      </c>
      <c r="G11" s="30">
        <v>-6.11</v>
      </c>
      <c r="H11" s="31">
        <f t="shared" si="1"/>
        <v>0.26496097137901126</v>
      </c>
      <c r="I11" s="31">
        <f t="shared" si="2"/>
        <v>-5.5692896357328547E-2</v>
      </c>
      <c r="J11" s="32">
        <f t="shared" si="5"/>
        <v>-1.2842781899999964</v>
      </c>
      <c r="K11" s="32">
        <f t="shared" si="3"/>
        <v>-0.64213909499999822</v>
      </c>
      <c r="L11" s="29">
        <v>9</v>
      </c>
      <c r="M11" s="33">
        <f t="shared" si="6"/>
        <v>0.22222222222222221</v>
      </c>
      <c r="N11" s="29">
        <v>44</v>
      </c>
      <c r="O11" s="34">
        <f t="shared" ref="O11:P11" si="19">D11/7</f>
        <v>0.2857142857142857</v>
      </c>
      <c r="P11" s="34">
        <f t="shared" si="19"/>
        <v>0</v>
      </c>
      <c r="Q11" s="29">
        <f t="shared" si="8"/>
        <v>154</v>
      </c>
      <c r="R11" s="29"/>
      <c r="S11" s="35">
        <v>7.6491228070175401</v>
      </c>
      <c r="T11" s="28">
        <v>300</v>
      </c>
      <c r="U11" s="36">
        <v>50</v>
      </c>
      <c r="V11" s="37" t="s">
        <v>572</v>
      </c>
      <c r="W11" s="28">
        <v>1</v>
      </c>
      <c r="X11" s="38">
        <f t="shared" si="9"/>
        <v>0.5</v>
      </c>
      <c r="Y11" s="39">
        <f t="shared" si="10"/>
        <v>3.0550000000000002</v>
      </c>
      <c r="Z11" s="28">
        <v>1</v>
      </c>
      <c r="AA11" s="28" t="s">
        <v>34</v>
      </c>
      <c r="AB11" s="40">
        <f t="shared" si="11"/>
        <v>-0.69</v>
      </c>
      <c r="AC11" s="41">
        <v>3.4521083333333334E-2</v>
      </c>
      <c r="AD11" s="39">
        <f t="shared" si="12"/>
        <v>-9.5278189999999999E-2</v>
      </c>
      <c r="AE11" s="39">
        <v>-4.9000000000000004</v>
      </c>
      <c r="AF11" s="39">
        <v>-2.44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9.9400000000000013</v>
      </c>
      <c r="D12" s="29">
        <v>4</v>
      </c>
      <c r="E12" s="29">
        <v>0</v>
      </c>
      <c r="F12" s="30">
        <v>39.760000000000005</v>
      </c>
      <c r="G12" s="30">
        <v>0</v>
      </c>
      <c r="H12" s="31">
        <f t="shared" si="1"/>
        <v>0</v>
      </c>
      <c r="I12" s="31">
        <f t="shared" si="2"/>
        <v>0.10677675100603637</v>
      </c>
      <c r="J12" s="32">
        <f t="shared" si="5"/>
        <v>4.2454436200000067</v>
      </c>
      <c r="K12" s="32">
        <f t="shared" si="3"/>
        <v>1.0613609050000017</v>
      </c>
      <c r="L12" s="29">
        <v>7</v>
      </c>
      <c r="M12" s="33">
        <f t="shared" si="6"/>
        <v>0.5714285714285714</v>
      </c>
      <c r="N12" s="29">
        <v>40</v>
      </c>
      <c r="O12" s="34">
        <f t="shared" ref="O12:P12" si="20">D12/7</f>
        <v>0.5714285714285714</v>
      </c>
      <c r="P12" s="34">
        <f t="shared" si="20"/>
        <v>0</v>
      </c>
      <c r="Q12" s="29">
        <f t="shared" si="8"/>
        <v>70</v>
      </c>
      <c r="R12" s="29"/>
      <c r="S12" s="35">
        <v>9.2244897959183607</v>
      </c>
      <c r="T12" s="28">
        <v>300</v>
      </c>
      <c r="U12" s="36">
        <v>50</v>
      </c>
      <c r="V12" s="37" t="s">
        <v>572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3.4521083333333334E-2</v>
      </c>
      <c r="AD12" s="39">
        <f t="shared" si="12"/>
        <v>-0.19055638</v>
      </c>
      <c r="AE12" s="39">
        <v>-4.9000000000000004</v>
      </c>
      <c r="AF12" s="39">
        <v>-2.44</v>
      </c>
      <c r="AG12" s="39">
        <v>0</v>
      </c>
    </row>
    <row r="13" spans="1:33" ht="15.75" customHeight="1" x14ac:dyDescent="0.2">
      <c r="A13" s="28" t="s">
        <v>51</v>
      </c>
      <c r="B13" s="28" t="s">
        <v>121</v>
      </c>
      <c r="C13" s="15">
        <f t="shared" si="4"/>
        <v>9.0030000000000001</v>
      </c>
      <c r="D13" s="29">
        <v>10</v>
      </c>
      <c r="E13" s="29">
        <v>0</v>
      </c>
      <c r="F13" s="32">
        <v>90.03</v>
      </c>
      <c r="G13" s="30">
        <v>0</v>
      </c>
      <c r="H13" s="31">
        <f t="shared" si="1"/>
        <v>0</v>
      </c>
      <c r="I13" s="31">
        <f t="shared" si="2"/>
        <v>2.9424736754415145E-2</v>
      </c>
      <c r="J13" s="32">
        <f t="shared" si="5"/>
        <v>2.6491090499999954</v>
      </c>
      <c r="K13" s="32">
        <f t="shared" si="3"/>
        <v>0.26491090499999953</v>
      </c>
      <c r="L13" s="29">
        <v>4</v>
      </c>
      <c r="M13" s="33">
        <f t="shared" si="6"/>
        <v>2.5</v>
      </c>
      <c r="N13" s="29">
        <v>32</v>
      </c>
      <c r="O13" s="34">
        <f t="shared" ref="O13:P13" si="21">D13/7</f>
        <v>1.4285714285714286</v>
      </c>
      <c r="P13" s="34">
        <f t="shared" si="21"/>
        <v>0</v>
      </c>
      <c r="Q13" s="29">
        <f t="shared" si="8"/>
        <v>22</v>
      </c>
      <c r="R13" s="29"/>
      <c r="S13" s="35">
        <v>4.75</v>
      </c>
      <c r="T13" s="28">
        <v>350</v>
      </c>
      <c r="U13" s="36">
        <v>50</v>
      </c>
      <c r="V13" s="37" t="s">
        <v>572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3.4521083333333334E-2</v>
      </c>
      <c r="AD13" s="39">
        <f t="shared" si="12"/>
        <v>-0.47639094999999998</v>
      </c>
      <c r="AE13" s="39">
        <v>-4.9000000000000004</v>
      </c>
      <c r="AF13" s="39">
        <v>-2.44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9.6399999999999988</v>
      </c>
      <c r="D14" s="29">
        <v>6</v>
      </c>
      <c r="E14" s="29">
        <v>0</v>
      </c>
      <c r="F14" s="32">
        <v>57.839999999999989</v>
      </c>
      <c r="G14" s="30">
        <v>0</v>
      </c>
      <c r="H14" s="31">
        <f t="shared" si="1"/>
        <v>0</v>
      </c>
      <c r="I14" s="31">
        <f t="shared" si="2"/>
        <v>8.3647396784232109E-2</v>
      </c>
      <c r="J14" s="32">
        <f t="shared" si="5"/>
        <v>4.8381654299999841</v>
      </c>
      <c r="K14" s="32">
        <f t="shared" si="3"/>
        <v>0.80636090499999735</v>
      </c>
      <c r="L14" s="29">
        <v>8</v>
      </c>
      <c r="M14" s="33">
        <f t="shared" si="6"/>
        <v>0.75</v>
      </c>
      <c r="N14" s="29">
        <v>24</v>
      </c>
      <c r="O14" s="34">
        <f t="shared" ref="O14:P14" si="22">D14/7</f>
        <v>0.8571428571428571</v>
      </c>
      <c r="P14" s="34">
        <f t="shared" si="22"/>
        <v>0</v>
      </c>
      <c r="Q14" s="29">
        <f t="shared" si="8"/>
        <v>28</v>
      </c>
      <c r="R14" s="29"/>
      <c r="S14" s="35">
        <v>2.8299319727891099</v>
      </c>
      <c r="T14" s="28">
        <v>350</v>
      </c>
      <c r="U14" s="36">
        <v>50</v>
      </c>
      <c r="V14" s="37" t="s">
        <v>572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3.4521083333333334E-2</v>
      </c>
      <c r="AD14" s="39">
        <f t="shared" si="12"/>
        <v>-0.28583457000000001</v>
      </c>
      <c r="AE14" s="39">
        <v>-4.9000000000000004</v>
      </c>
      <c r="AF14" s="39">
        <v>-2.44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9.9599999999999991</v>
      </c>
      <c r="D15" s="29">
        <v>5</v>
      </c>
      <c r="E15" s="29">
        <v>0</v>
      </c>
      <c r="F15" s="32">
        <v>49.8</v>
      </c>
      <c r="G15" s="30">
        <v>0</v>
      </c>
      <c r="H15" s="31">
        <f t="shared" si="1"/>
        <v>0</v>
      </c>
      <c r="I15" s="31">
        <f t="shared" si="2"/>
        <v>0.10826916716867467</v>
      </c>
      <c r="J15" s="32">
        <f t="shared" si="5"/>
        <v>5.3918045249999986</v>
      </c>
      <c r="K15" s="32">
        <f t="shared" si="3"/>
        <v>1.0783609049999998</v>
      </c>
      <c r="L15" s="29">
        <v>6</v>
      </c>
      <c r="M15" s="33">
        <f t="shared" si="6"/>
        <v>0.83333333333333337</v>
      </c>
      <c r="N15" s="29">
        <v>19</v>
      </c>
      <c r="O15" s="34">
        <f t="shared" ref="O15:P15" si="23">D15/7</f>
        <v>0.7142857142857143</v>
      </c>
      <c r="P15" s="34">
        <f t="shared" si="23"/>
        <v>0</v>
      </c>
      <c r="Q15" s="29">
        <f t="shared" si="8"/>
        <v>26</v>
      </c>
      <c r="R15" s="29"/>
      <c r="S15" s="35">
        <v>2.3181818181818099</v>
      </c>
      <c r="T15" s="28">
        <v>350</v>
      </c>
      <c r="U15" s="36">
        <v>50</v>
      </c>
      <c r="V15" s="37" t="s">
        <v>572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3.4521083333333334E-2</v>
      </c>
      <c r="AD15" s="39">
        <f t="shared" si="12"/>
        <v>-0.23819547499999999</v>
      </c>
      <c r="AE15" s="39">
        <v>-4.9000000000000004</v>
      </c>
      <c r="AF15" s="39">
        <v>-2.44</v>
      </c>
      <c r="AG15" s="39">
        <v>0</v>
      </c>
    </row>
    <row r="16" spans="1:33" ht="15.75" customHeight="1" x14ac:dyDescent="0.2">
      <c r="A16" s="28" t="s">
        <v>56</v>
      </c>
      <c r="B16" s="28" t="s">
        <v>573</v>
      </c>
      <c r="C16" s="15">
        <f t="shared" si="4"/>
        <v>9.9499999999999993</v>
      </c>
      <c r="D16" s="29">
        <v>1</v>
      </c>
      <c r="E16" s="29">
        <v>0</v>
      </c>
      <c r="F16" s="32">
        <v>9.9499999999999993</v>
      </c>
      <c r="G16" s="30">
        <v>0</v>
      </c>
      <c r="H16" s="31">
        <f t="shared" si="1"/>
        <v>0</v>
      </c>
      <c r="I16" s="31">
        <f t="shared" si="2"/>
        <v>0.1075237090452261</v>
      </c>
      <c r="J16" s="32">
        <f t="shared" si="5"/>
        <v>1.0698609049999996</v>
      </c>
      <c r="K16" s="32">
        <f t="shared" si="3"/>
        <v>1.0698609049999996</v>
      </c>
      <c r="L16" s="29">
        <v>8</v>
      </c>
      <c r="M16" s="33">
        <f t="shared" si="6"/>
        <v>0.125</v>
      </c>
      <c r="N16" s="29">
        <v>18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126</v>
      </c>
      <c r="R16" s="29"/>
      <c r="S16" s="35">
        <v>2.3283582089552199</v>
      </c>
      <c r="T16" s="28">
        <v>350</v>
      </c>
      <c r="U16" s="36">
        <v>50</v>
      </c>
      <c r="V16" s="37" t="s">
        <v>572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3.4521083333333334E-2</v>
      </c>
      <c r="AD16" s="39">
        <f t="shared" si="12"/>
        <v>-4.7639094999999999E-2</v>
      </c>
      <c r="AE16" s="39">
        <v>-4.9000000000000004</v>
      </c>
      <c r="AF16" s="39">
        <v>-2.44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9.8449999999999989</v>
      </c>
      <c r="D17" s="29">
        <v>2</v>
      </c>
      <c r="E17" s="29">
        <v>0</v>
      </c>
      <c r="F17" s="32">
        <v>19.689999999999998</v>
      </c>
      <c r="G17" s="30">
        <v>0</v>
      </c>
      <c r="H17" s="31">
        <f t="shared" si="1"/>
        <v>0</v>
      </c>
      <c r="I17" s="31">
        <f t="shared" si="2"/>
        <v>9.9604967496190785E-2</v>
      </c>
      <c r="J17" s="32">
        <f t="shared" si="5"/>
        <v>1.9612218099999963</v>
      </c>
      <c r="K17" s="32">
        <f t="shared" si="3"/>
        <v>0.98061090499999815</v>
      </c>
      <c r="L17" s="29">
        <v>6</v>
      </c>
      <c r="M17" s="33">
        <f t="shared" si="6"/>
        <v>0.33333333333333331</v>
      </c>
      <c r="N17" s="29">
        <v>16</v>
      </c>
      <c r="O17" s="34">
        <f t="shared" ref="O17:P17" si="25">D17/7</f>
        <v>0.2857142857142857</v>
      </c>
      <c r="P17" s="34">
        <f t="shared" si="25"/>
        <v>0</v>
      </c>
      <c r="Q17" s="29">
        <f t="shared" si="8"/>
        <v>56</v>
      </c>
      <c r="R17" s="29"/>
      <c r="S17" s="35">
        <v>1.4545454545454499</v>
      </c>
      <c r="T17" s="28">
        <v>350</v>
      </c>
      <c r="U17" s="36">
        <v>50</v>
      </c>
      <c r="V17" s="37" t="s">
        <v>572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3.4521083333333334E-2</v>
      </c>
      <c r="AD17" s="39">
        <f t="shared" si="12"/>
        <v>-9.5278189999999999E-2</v>
      </c>
      <c r="AE17" s="39">
        <v>-4.9000000000000004</v>
      </c>
      <c r="AF17" s="39">
        <v>-2.44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8.9499999999999993</v>
      </c>
      <c r="D18" s="29">
        <v>2</v>
      </c>
      <c r="E18" s="29">
        <v>0</v>
      </c>
      <c r="F18" s="32">
        <v>17.899999999999999</v>
      </c>
      <c r="G18" s="30">
        <v>0</v>
      </c>
      <c r="H18" s="31">
        <f t="shared" si="1"/>
        <v>0</v>
      </c>
      <c r="I18" s="31">
        <f t="shared" si="2"/>
        <v>2.4565464245809868E-2</v>
      </c>
      <c r="J18" s="32">
        <f t="shared" si="5"/>
        <v>0.4397218099999966</v>
      </c>
      <c r="K18" s="32">
        <f t="shared" si="3"/>
        <v>0.2198609049999983</v>
      </c>
      <c r="L18" s="29">
        <v>5</v>
      </c>
      <c r="M18" s="33">
        <f t="shared" si="6"/>
        <v>0.4</v>
      </c>
      <c r="N18" s="29">
        <v>14</v>
      </c>
      <c r="O18" s="34">
        <f t="shared" ref="O18:P18" si="26">D18/7</f>
        <v>0.2857142857142857</v>
      </c>
      <c r="P18" s="34">
        <f t="shared" si="26"/>
        <v>0</v>
      </c>
      <c r="Q18" s="29">
        <f t="shared" si="8"/>
        <v>49</v>
      </c>
      <c r="R18" s="29"/>
      <c r="S18" s="35">
        <v>1.6263736263736199</v>
      </c>
      <c r="T18" s="28">
        <v>300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3.4521083333333334E-2</v>
      </c>
      <c r="AD18" s="39">
        <f t="shared" si="12"/>
        <v>-9.5278189999999999E-2</v>
      </c>
      <c r="AE18" s="39">
        <v>-4.9000000000000004</v>
      </c>
      <c r="AF18" s="39">
        <v>-2.44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8.9499999999999993</v>
      </c>
      <c r="D19" s="29">
        <v>1</v>
      </c>
      <c r="E19" s="29">
        <v>0</v>
      </c>
      <c r="F19" s="32">
        <v>8.9499999999999993</v>
      </c>
      <c r="G19" s="30">
        <v>0</v>
      </c>
      <c r="H19" s="31">
        <f t="shared" si="1"/>
        <v>0</v>
      </c>
      <c r="I19" s="31">
        <f t="shared" si="2"/>
        <v>1.0934179329608763E-2</v>
      </c>
      <c r="J19" s="32">
        <f t="shared" si="5"/>
        <v>9.7860904999998416E-2</v>
      </c>
      <c r="K19" s="32">
        <f t="shared" si="3"/>
        <v>9.7860904999998416E-2</v>
      </c>
      <c r="L19" s="29">
        <v>6</v>
      </c>
      <c r="M19" s="33">
        <f t="shared" si="6"/>
        <v>0.16666666666666666</v>
      </c>
      <c r="N19" s="29">
        <v>14</v>
      </c>
      <c r="O19" s="34">
        <f t="shared" ref="O19:P19" si="27">D19/7</f>
        <v>0.14285714285714285</v>
      </c>
      <c r="P19" s="34">
        <f t="shared" si="27"/>
        <v>0</v>
      </c>
      <c r="Q19" s="29">
        <f t="shared" si="8"/>
        <v>98</v>
      </c>
      <c r="R19" s="29"/>
      <c r="S19" s="35">
        <v>1.8571428571428501</v>
      </c>
      <c r="T19" s="28">
        <v>300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3.4521083333333334E-2</v>
      </c>
      <c r="AD19" s="39">
        <f t="shared" si="12"/>
        <v>-4.7639094999999999E-2</v>
      </c>
      <c r="AE19" s="39">
        <v>-4.9000000000000004</v>
      </c>
      <c r="AF19" s="39">
        <v>-2.5619999999999998</v>
      </c>
      <c r="AG19" s="39">
        <v>0</v>
      </c>
    </row>
    <row r="20" spans="1:33" ht="15.75" customHeight="1" x14ac:dyDescent="0.2">
      <c r="A20" s="28" t="s">
        <v>62</v>
      </c>
      <c r="B20" s="28" t="s">
        <v>514</v>
      </c>
      <c r="C20" s="15">
        <f t="shared" si="4"/>
        <v>8.9499999999999993</v>
      </c>
      <c r="D20" s="29">
        <v>3</v>
      </c>
      <c r="E20" s="29">
        <v>1</v>
      </c>
      <c r="F20" s="32">
        <v>26.849999999999998</v>
      </c>
      <c r="G20" s="30">
        <v>0</v>
      </c>
      <c r="H20" s="31">
        <f t="shared" si="1"/>
        <v>0</v>
      </c>
      <c r="I20" s="31">
        <f t="shared" si="2"/>
        <v>1.0934179329608827E-2</v>
      </c>
      <c r="J20" s="32">
        <f t="shared" si="5"/>
        <v>0.293582714999997</v>
      </c>
      <c r="K20" s="32">
        <f t="shared" si="3"/>
        <v>9.7860904999998999E-2</v>
      </c>
      <c r="L20" s="29">
        <v>9</v>
      </c>
      <c r="M20" s="33">
        <f t="shared" si="6"/>
        <v>0.33333333333333331</v>
      </c>
      <c r="N20" s="29">
        <v>10</v>
      </c>
      <c r="O20" s="34">
        <f t="shared" ref="O20:P20" si="28">D20/7</f>
        <v>0.42857142857142855</v>
      </c>
      <c r="P20" s="34">
        <f t="shared" si="28"/>
        <v>0.14285714285714285</v>
      </c>
      <c r="Q20" s="29">
        <f t="shared" si="8"/>
        <v>17</v>
      </c>
      <c r="R20" s="29"/>
      <c r="S20" s="35">
        <v>2.1052631578947301</v>
      </c>
      <c r="T20" s="28">
        <v>300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3.4521083333333334E-2</v>
      </c>
      <c r="AD20" s="39">
        <f t="shared" si="12"/>
        <v>-0.14291728500000001</v>
      </c>
      <c r="AE20" s="39">
        <v>-4.9000000000000004</v>
      </c>
      <c r="AF20" s="39">
        <v>-2.5619999999999998</v>
      </c>
      <c r="AG20" s="39">
        <v>0</v>
      </c>
    </row>
    <row r="21" spans="1:33" ht="15.75" customHeight="1" x14ac:dyDescent="0.2">
      <c r="A21" s="28" t="s">
        <v>63</v>
      </c>
      <c r="B21" s="28" t="s">
        <v>512</v>
      </c>
      <c r="C21" s="15">
        <f t="shared" si="4"/>
        <v>8.99</v>
      </c>
      <c r="D21" s="29">
        <v>1</v>
      </c>
      <c r="E21" s="29">
        <v>0</v>
      </c>
      <c r="F21" s="32">
        <v>8.99</v>
      </c>
      <c r="G21" s="30">
        <v>0</v>
      </c>
      <c r="H21" s="31">
        <f t="shared" si="1"/>
        <v>0</v>
      </c>
      <c r="I21" s="31">
        <f t="shared" si="2"/>
        <v>1.466750889877632E-2</v>
      </c>
      <c r="J21" s="32">
        <f t="shared" si="5"/>
        <v>0.13186090499999911</v>
      </c>
      <c r="K21" s="32">
        <f t="shared" si="3"/>
        <v>0.13186090499999911</v>
      </c>
      <c r="L21" s="29">
        <v>6</v>
      </c>
      <c r="M21" s="33">
        <f t="shared" si="6"/>
        <v>0.16666666666666666</v>
      </c>
      <c r="N21" s="29">
        <v>34</v>
      </c>
      <c r="O21" s="34">
        <f t="shared" ref="O21:P21" si="29">D21/7</f>
        <v>0.14285714285714285</v>
      </c>
      <c r="P21" s="34">
        <f t="shared" si="29"/>
        <v>0</v>
      </c>
      <c r="Q21" s="29">
        <f t="shared" si="8"/>
        <v>238</v>
      </c>
      <c r="R21" s="29"/>
      <c r="S21" s="35">
        <v>1.2112676056338001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3.4521083333333334E-2</v>
      </c>
      <c r="AD21" s="39">
        <f t="shared" si="12"/>
        <v>-4.7639094999999999E-2</v>
      </c>
      <c r="AE21" s="39">
        <v>-4.9000000000000004</v>
      </c>
      <c r="AF21" s="39">
        <v>-2.5619999999999998</v>
      </c>
      <c r="AG21" s="39">
        <v>0</v>
      </c>
    </row>
    <row r="22" spans="1:33" ht="15.75" customHeight="1" x14ac:dyDescent="0.2">
      <c r="A22" s="28" t="s">
        <v>64</v>
      </c>
      <c r="B22" s="28" t="s">
        <v>113</v>
      </c>
      <c r="C22" s="15">
        <f t="shared" si="4"/>
        <v>9.18</v>
      </c>
      <c r="D22" s="29">
        <v>1</v>
      </c>
      <c r="E22" s="29">
        <v>0</v>
      </c>
      <c r="F22" s="30">
        <v>9.18</v>
      </c>
      <c r="G22" s="30">
        <v>0</v>
      </c>
      <c r="H22" s="31">
        <f t="shared" si="1"/>
        <v>0</v>
      </c>
      <c r="I22" s="31">
        <f t="shared" si="2"/>
        <v>3.1956525599128462E-2</v>
      </c>
      <c r="J22" s="32">
        <f t="shared" si="5"/>
        <v>0.29336090499999928</v>
      </c>
      <c r="K22" s="32">
        <f t="shared" si="3"/>
        <v>0.29336090499999928</v>
      </c>
      <c r="L22" s="29">
        <v>3</v>
      </c>
      <c r="M22" s="33">
        <f t="shared" si="6"/>
        <v>0.33333333333333331</v>
      </c>
      <c r="N22" s="29">
        <v>33</v>
      </c>
      <c r="O22" s="34">
        <f t="shared" ref="O22:P22" si="30">D22/7</f>
        <v>0.14285714285714285</v>
      </c>
      <c r="P22" s="34">
        <f t="shared" si="30"/>
        <v>0</v>
      </c>
      <c r="Q22" s="29">
        <f t="shared" si="8"/>
        <v>231</v>
      </c>
      <c r="R22" s="29"/>
      <c r="S22" s="35">
        <v>1.29133858267716</v>
      </c>
      <c r="T22" s="28">
        <v>300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3.4521083333333334E-2</v>
      </c>
      <c r="AD22" s="39">
        <f t="shared" si="12"/>
        <v>-4.7639094999999999E-2</v>
      </c>
      <c r="AE22" s="39">
        <v>-4.9000000000000004</v>
      </c>
      <c r="AF22" s="39">
        <v>-2.5619999999999998</v>
      </c>
      <c r="AG22" s="39">
        <v>0</v>
      </c>
    </row>
    <row r="23" spans="1:33" ht="15.75" customHeight="1" x14ac:dyDescent="0.2">
      <c r="A23" s="28" t="s">
        <v>65</v>
      </c>
      <c r="B23" s="28" t="s">
        <v>574</v>
      </c>
      <c r="C23" s="15">
        <f t="shared" si="4"/>
        <v>8.9499999999999993</v>
      </c>
      <c r="D23" s="29">
        <v>1</v>
      </c>
      <c r="E23" s="29">
        <v>0</v>
      </c>
      <c r="F23" s="32">
        <v>8.9499999999999993</v>
      </c>
      <c r="G23" s="30">
        <v>-9.7399999999999984</v>
      </c>
      <c r="H23" s="31">
        <f t="shared" si="1"/>
        <v>1.0882681564245809</v>
      </c>
      <c r="I23" s="31">
        <f t="shared" si="2"/>
        <v>-1.0773339770949721</v>
      </c>
      <c r="J23" s="32">
        <f t="shared" si="5"/>
        <v>-9.6421390949999992</v>
      </c>
      <c r="K23" s="32">
        <f t="shared" si="3"/>
        <v>-9.6421390949999992</v>
      </c>
      <c r="L23" s="29">
        <v>0</v>
      </c>
      <c r="M23" s="33" t="str">
        <f t="shared" si="6"/>
        <v>-</v>
      </c>
      <c r="N23" s="29">
        <v>33</v>
      </c>
      <c r="O23" s="34">
        <f t="shared" ref="O23:P23" si="31">D23/7</f>
        <v>0.14285714285714285</v>
      </c>
      <c r="P23" s="34">
        <f t="shared" si="31"/>
        <v>0</v>
      </c>
      <c r="Q23" s="29">
        <f t="shared" si="8"/>
        <v>231</v>
      </c>
      <c r="R23" s="29"/>
      <c r="S23" s="35">
        <v>1.3684210526315701</v>
      </c>
      <c r="T23" s="28">
        <v>300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0.88545454545454527</v>
      </c>
      <c r="Z23" s="28">
        <v>11</v>
      </c>
      <c r="AA23" s="28" t="s">
        <v>34</v>
      </c>
      <c r="AB23" s="40">
        <f t="shared" si="11"/>
        <v>-0.69</v>
      </c>
      <c r="AC23" s="41">
        <v>3.4521083333333334E-2</v>
      </c>
      <c r="AD23" s="39">
        <f t="shared" si="12"/>
        <v>-4.7639094999999999E-2</v>
      </c>
      <c r="AE23" s="39">
        <v>-4.9000000000000004</v>
      </c>
      <c r="AF23" s="39">
        <v>-2.5619999999999998</v>
      </c>
      <c r="AG23" s="39">
        <v>0</v>
      </c>
    </row>
    <row r="24" spans="1:33" ht="15.75" customHeight="1" x14ac:dyDescent="0.2">
      <c r="A24" s="28" t="s">
        <v>66</v>
      </c>
      <c r="B24" s="28" t="s">
        <v>327</v>
      </c>
      <c r="C24" s="15">
        <f t="shared" si="4"/>
        <v>7.99</v>
      </c>
      <c r="D24" s="29">
        <v>1</v>
      </c>
      <c r="E24" s="29">
        <v>0</v>
      </c>
      <c r="F24" s="32">
        <v>7.99</v>
      </c>
      <c r="G24" s="32">
        <v>0</v>
      </c>
      <c r="H24" s="31">
        <f t="shared" si="1"/>
        <v>0</v>
      </c>
      <c r="I24" s="31">
        <f t="shared" si="2"/>
        <v>-8.9879736545682168E-2</v>
      </c>
      <c r="J24" s="32">
        <f t="shared" si="5"/>
        <v>-0.7181390950000005</v>
      </c>
      <c r="K24" s="32">
        <f t="shared" si="3"/>
        <v>-0.7181390950000005</v>
      </c>
      <c r="L24" s="29">
        <v>3</v>
      </c>
      <c r="M24" s="33">
        <f t="shared" si="6"/>
        <v>0.33333333333333331</v>
      </c>
      <c r="N24" s="29">
        <v>31</v>
      </c>
      <c r="O24" s="34">
        <f t="shared" ref="O24:P24" si="32">D24/7</f>
        <v>0.14285714285714285</v>
      </c>
      <c r="P24" s="34">
        <f t="shared" si="32"/>
        <v>0</v>
      </c>
      <c r="Q24" s="29">
        <f t="shared" si="8"/>
        <v>217</v>
      </c>
      <c r="R24" s="29"/>
      <c r="S24" s="35">
        <v>1.4159292035398201</v>
      </c>
      <c r="T24" s="28">
        <v>300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3.4521083333333334E-2</v>
      </c>
      <c r="AD24" s="39">
        <f t="shared" si="12"/>
        <v>-4.7639094999999999E-2</v>
      </c>
      <c r="AE24" s="39">
        <v>-4.9000000000000004</v>
      </c>
      <c r="AF24" s="39">
        <v>-2.5619999999999998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7.99</v>
      </c>
      <c r="D25" s="29">
        <v>2</v>
      </c>
      <c r="E25" s="29">
        <v>0</v>
      </c>
      <c r="F25" s="32">
        <v>15.98</v>
      </c>
      <c r="G25" s="32">
        <v>-7.44</v>
      </c>
      <c r="H25" s="31">
        <f t="shared" si="1"/>
        <v>0.46558197747183983</v>
      </c>
      <c r="I25" s="31">
        <f t="shared" si="2"/>
        <v>-0.5552114011264081</v>
      </c>
      <c r="J25" s="32">
        <f t="shared" si="5"/>
        <v>-8.8722781900000012</v>
      </c>
      <c r="K25" s="32">
        <f t="shared" si="3"/>
        <v>-4.4361390950000006</v>
      </c>
      <c r="L25" s="29">
        <v>12</v>
      </c>
      <c r="M25" s="33">
        <f t="shared" si="6"/>
        <v>0.16666666666666666</v>
      </c>
      <c r="N25" s="29">
        <v>29</v>
      </c>
      <c r="O25" s="34">
        <f t="shared" ref="O25:P25" si="33">D25/7</f>
        <v>0.2857142857142857</v>
      </c>
      <c r="P25" s="34">
        <f t="shared" si="33"/>
        <v>0</v>
      </c>
      <c r="Q25" s="29">
        <f t="shared" si="8"/>
        <v>101</v>
      </c>
      <c r="R25" s="29"/>
      <c r="S25" s="35">
        <v>1.142857142857143</v>
      </c>
      <c r="T25" s="28">
        <v>400</v>
      </c>
      <c r="U25" s="36" t="s">
        <v>33</v>
      </c>
      <c r="V25" s="37" t="s">
        <v>33</v>
      </c>
      <c r="W25" s="14">
        <v>2</v>
      </c>
      <c r="X25" s="38">
        <f t="shared" si="9"/>
        <v>1</v>
      </c>
      <c r="Y25" s="39">
        <f t="shared" si="10"/>
        <v>1.488</v>
      </c>
      <c r="Z25" s="14">
        <v>3</v>
      </c>
      <c r="AA25" s="28" t="s">
        <v>34</v>
      </c>
      <c r="AB25" s="40">
        <f t="shared" si="11"/>
        <v>-0.69</v>
      </c>
      <c r="AC25" s="41">
        <v>3.4521083333333334E-2</v>
      </c>
      <c r="AD25" s="39">
        <f t="shared" si="12"/>
        <v>-9.5278189999999999E-2</v>
      </c>
      <c r="AE25" s="39">
        <v>-4.9000000000000004</v>
      </c>
      <c r="AF25" s="39">
        <v>-2.56</v>
      </c>
      <c r="AG25" s="39">
        <v>0</v>
      </c>
    </row>
    <row r="26" spans="1:33" ht="15.75" customHeight="1" x14ac:dyDescent="0.2">
      <c r="A26" s="14" t="s">
        <v>68</v>
      </c>
      <c r="B26" s="28" t="s">
        <v>98</v>
      </c>
      <c r="C26" s="15">
        <f t="shared" si="4"/>
        <v>7.99</v>
      </c>
      <c r="D26" s="16">
        <v>5</v>
      </c>
      <c r="E26" s="16">
        <v>0</v>
      </c>
      <c r="F26" s="17">
        <v>39.950000000000003</v>
      </c>
      <c r="G26" s="17">
        <v>-18.04</v>
      </c>
      <c r="H26" s="31">
        <f t="shared" si="1"/>
        <v>0.45156445556946179</v>
      </c>
      <c r="I26" s="31">
        <f t="shared" si="2"/>
        <v>-0.46009250250312878</v>
      </c>
      <c r="J26" s="32">
        <f t="shared" si="5"/>
        <v>-18.380695474999996</v>
      </c>
      <c r="K26" s="32">
        <f t="shared" si="3"/>
        <v>-3.676139094999999</v>
      </c>
      <c r="L26" s="16">
        <v>15</v>
      </c>
      <c r="M26" s="33">
        <f t="shared" si="6"/>
        <v>0.33333333333333331</v>
      </c>
      <c r="N26" s="16">
        <v>27</v>
      </c>
      <c r="O26" s="34">
        <f t="shared" ref="O26:P26" si="34">D26/7</f>
        <v>0.7142857142857143</v>
      </c>
      <c r="P26" s="34">
        <f t="shared" si="34"/>
        <v>0</v>
      </c>
      <c r="Q26" s="29">
        <f t="shared" si="8"/>
        <v>37</v>
      </c>
      <c r="R26" s="29"/>
      <c r="S26" s="21">
        <v>1.1578947368421051</v>
      </c>
      <c r="T26" s="28">
        <v>400</v>
      </c>
      <c r="U26" s="36" t="s">
        <v>33</v>
      </c>
      <c r="V26" s="37" t="s">
        <v>33</v>
      </c>
      <c r="W26" s="14">
        <v>1</v>
      </c>
      <c r="X26" s="38">
        <f t="shared" si="9"/>
        <v>0.2</v>
      </c>
      <c r="Y26" s="39">
        <f t="shared" si="10"/>
        <v>3.6079999999999997</v>
      </c>
      <c r="Z26" s="14">
        <v>4</v>
      </c>
      <c r="AA26" s="28" t="s">
        <v>34</v>
      </c>
      <c r="AB26" s="40">
        <f t="shared" si="11"/>
        <v>-0.69</v>
      </c>
      <c r="AC26" s="41">
        <v>3.4521083333333334E-2</v>
      </c>
      <c r="AD26" s="39">
        <f t="shared" si="12"/>
        <v>-0.23819547499999999</v>
      </c>
      <c r="AE26" s="25">
        <v>-4.25</v>
      </c>
      <c r="AF26" s="25">
        <v>-2.5619999999999998</v>
      </c>
      <c r="AG26" s="25">
        <v>0</v>
      </c>
    </row>
    <row r="27" spans="1:33" ht="15.75" customHeight="1" x14ac:dyDescent="0.2">
      <c r="A27" s="14" t="s">
        <v>69</v>
      </c>
      <c r="B27" s="14" t="s">
        <v>314</v>
      </c>
      <c r="C27" s="15">
        <f t="shared" si="4"/>
        <v>7.99</v>
      </c>
      <c r="D27" s="16">
        <v>4</v>
      </c>
      <c r="E27" s="16">
        <v>0</v>
      </c>
      <c r="F27" s="17">
        <v>31.96</v>
      </c>
      <c r="G27" s="17">
        <v>-27.32</v>
      </c>
      <c r="H27" s="31">
        <f t="shared" si="1"/>
        <v>0.85481852315394247</v>
      </c>
      <c r="I27" s="31">
        <f t="shared" si="2"/>
        <v>-0.86334657008760951</v>
      </c>
      <c r="J27" s="32">
        <f t="shared" si="5"/>
        <v>-27.592556380000001</v>
      </c>
      <c r="K27" s="32">
        <f t="shared" si="3"/>
        <v>-6.8981390950000003</v>
      </c>
      <c r="L27" s="16">
        <v>9</v>
      </c>
      <c r="M27" s="33">
        <f t="shared" si="6"/>
        <v>0.44444444444444442</v>
      </c>
      <c r="N27" s="16">
        <v>20</v>
      </c>
      <c r="O27" s="34">
        <f t="shared" ref="O27:P27" si="35">D27/7</f>
        <v>0.5714285714285714</v>
      </c>
      <c r="P27" s="34">
        <f t="shared" si="35"/>
        <v>0</v>
      </c>
      <c r="Q27" s="29">
        <f t="shared" si="8"/>
        <v>35</v>
      </c>
      <c r="R27" s="29"/>
      <c r="S27" s="21">
        <v>1.2747252747252751</v>
      </c>
      <c r="T27" s="28">
        <v>400</v>
      </c>
      <c r="U27" s="36" t="s">
        <v>33</v>
      </c>
      <c r="V27" s="37" t="s">
        <v>33</v>
      </c>
      <c r="W27" s="14">
        <v>1</v>
      </c>
      <c r="X27" s="38">
        <f t="shared" si="9"/>
        <v>0.25</v>
      </c>
      <c r="Y27" s="39">
        <f t="shared" si="10"/>
        <v>6.83</v>
      </c>
      <c r="Z27" s="14">
        <v>3</v>
      </c>
      <c r="AA27" s="28" t="s">
        <v>34</v>
      </c>
      <c r="AB27" s="40">
        <f t="shared" si="11"/>
        <v>-0.69</v>
      </c>
      <c r="AC27" s="41">
        <v>3.4521083333333334E-2</v>
      </c>
      <c r="AD27" s="39">
        <f t="shared" si="12"/>
        <v>-0.19055638</v>
      </c>
      <c r="AE27" s="25">
        <v>-4.25</v>
      </c>
      <c r="AF27" s="25">
        <v>-2.5619999999999998</v>
      </c>
      <c r="AG27" s="25">
        <v>0</v>
      </c>
    </row>
    <row r="28" spans="1:33" ht="15.75" customHeight="1" x14ac:dyDescent="0.2">
      <c r="A28" s="14" t="s">
        <v>70</v>
      </c>
      <c r="B28" s="14" t="s">
        <v>575</v>
      </c>
      <c r="C28" s="15">
        <f t="shared" si="4"/>
        <v>7.99</v>
      </c>
      <c r="D28" s="16">
        <v>5</v>
      </c>
      <c r="E28" s="16">
        <v>0</v>
      </c>
      <c r="F28" s="17">
        <v>39.950000000000003</v>
      </c>
      <c r="G28" s="17">
        <v>-31.84</v>
      </c>
      <c r="H28" s="31">
        <f t="shared" si="1"/>
        <v>0.79699624530663327</v>
      </c>
      <c r="I28" s="31">
        <f t="shared" si="2"/>
        <v>-0.8055242922403002</v>
      </c>
      <c r="J28" s="32">
        <f t="shared" si="5"/>
        <v>-32.180695474999993</v>
      </c>
      <c r="K28" s="32">
        <f t="shared" si="3"/>
        <v>-6.4361390949999988</v>
      </c>
      <c r="L28" s="16">
        <v>17</v>
      </c>
      <c r="M28" s="33">
        <f t="shared" si="6"/>
        <v>0.29411764705882354</v>
      </c>
      <c r="N28" s="16">
        <v>15</v>
      </c>
      <c r="O28" s="34">
        <f t="shared" ref="O28:P28" si="36">D28/7</f>
        <v>0.7142857142857143</v>
      </c>
      <c r="P28" s="34">
        <f t="shared" si="36"/>
        <v>0</v>
      </c>
      <c r="Q28" s="29">
        <f t="shared" si="8"/>
        <v>21</v>
      </c>
      <c r="R28" s="29"/>
      <c r="S28" s="21">
        <v>1.363636363636364</v>
      </c>
      <c r="T28" s="28">
        <v>400</v>
      </c>
      <c r="U28" s="36" t="s">
        <v>33</v>
      </c>
      <c r="V28" s="37" t="s">
        <v>33</v>
      </c>
      <c r="W28" s="14">
        <v>2</v>
      </c>
      <c r="X28" s="38">
        <f t="shared" si="9"/>
        <v>0.4</v>
      </c>
      <c r="Y28" s="39">
        <f t="shared" si="10"/>
        <v>2.8945454545454545</v>
      </c>
      <c r="Z28" s="14">
        <v>9</v>
      </c>
      <c r="AA28" s="28" t="s">
        <v>34</v>
      </c>
      <c r="AB28" s="40">
        <f t="shared" si="11"/>
        <v>-0.69</v>
      </c>
      <c r="AC28" s="41">
        <v>3.4521083333333334E-2</v>
      </c>
      <c r="AD28" s="39">
        <f t="shared" si="12"/>
        <v>-0.23819547499999999</v>
      </c>
      <c r="AE28" s="25">
        <v>-4.25</v>
      </c>
      <c r="AF28" s="25">
        <v>-2.5619999999999998</v>
      </c>
      <c r="AG28" s="25">
        <v>0</v>
      </c>
    </row>
    <row r="29" spans="1:33" ht="15.75" customHeight="1" x14ac:dyDescent="0.2">
      <c r="A29" s="14" t="s">
        <v>71</v>
      </c>
      <c r="B29" s="14" t="s">
        <v>576</v>
      </c>
      <c r="C29" s="15">
        <f t="shared" si="4"/>
        <v>8.5</v>
      </c>
      <c r="D29" s="16">
        <v>2</v>
      </c>
      <c r="E29" s="16">
        <v>0</v>
      </c>
      <c r="F29" s="17">
        <v>17</v>
      </c>
      <c r="G29" s="17">
        <v>-31.44</v>
      </c>
      <c r="H29" s="31">
        <f t="shared" si="1"/>
        <v>1.8494117647058825</v>
      </c>
      <c r="I29" s="31">
        <f t="shared" si="2"/>
        <v>-1.8064281288235293</v>
      </c>
      <c r="J29" s="32">
        <f t="shared" si="5"/>
        <v>-30.709278189999999</v>
      </c>
      <c r="K29" s="32">
        <f t="shared" si="3"/>
        <v>-15.354639095</v>
      </c>
      <c r="L29" s="16">
        <v>12</v>
      </c>
      <c r="M29" s="33">
        <f t="shared" si="6"/>
        <v>0.16666666666666666</v>
      </c>
      <c r="N29" s="16">
        <v>13</v>
      </c>
      <c r="O29" s="34">
        <f t="shared" ref="O29:P29" si="37">D29/7</f>
        <v>0.2857142857142857</v>
      </c>
      <c r="P29" s="34">
        <f t="shared" si="37"/>
        <v>0</v>
      </c>
      <c r="Q29" s="29">
        <f t="shared" si="8"/>
        <v>45</v>
      </c>
      <c r="R29" s="29"/>
      <c r="S29" s="21">
        <v>1.24</v>
      </c>
      <c r="T29" s="28">
        <v>400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10.48</v>
      </c>
      <c r="Z29" s="14">
        <v>3</v>
      </c>
      <c r="AA29" s="28" t="s">
        <v>34</v>
      </c>
      <c r="AB29" s="40">
        <f t="shared" si="11"/>
        <v>-0.69</v>
      </c>
      <c r="AC29" s="41">
        <v>3.4521083333333334E-2</v>
      </c>
      <c r="AD29" s="39">
        <f t="shared" si="12"/>
        <v>-9.5278189999999999E-2</v>
      </c>
      <c r="AE29" s="25">
        <v>-4.25</v>
      </c>
      <c r="AF29" s="25">
        <v>-2.5619999999999998</v>
      </c>
      <c r="AG29" s="25">
        <v>0</v>
      </c>
    </row>
    <row r="30" spans="1:33" ht="15.75" customHeight="1" x14ac:dyDescent="0.2">
      <c r="A30" s="14" t="s">
        <v>72</v>
      </c>
      <c r="B30" s="14" t="s">
        <v>46</v>
      </c>
      <c r="C30" s="15">
        <f t="shared" si="4"/>
        <v>8.5</v>
      </c>
      <c r="D30" s="16">
        <v>1</v>
      </c>
      <c r="E30" s="16">
        <v>0</v>
      </c>
      <c r="F30" s="17">
        <v>8.5</v>
      </c>
      <c r="G30" s="17">
        <v>-4.5</v>
      </c>
      <c r="H30" s="31">
        <f t="shared" si="1"/>
        <v>0.52941176470588236</v>
      </c>
      <c r="I30" s="31">
        <f t="shared" si="2"/>
        <v>-0.48642812882352937</v>
      </c>
      <c r="J30" s="32">
        <f t="shared" si="5"/>
        <v>-4.1346390949999998</v>
      </c>
      <c r="K30" s="32">
        <f t="shared" si="3"/>
        <v>-4.1346390949999998</v>
      </c>
      <c r="L30" s="16">
        <v>4</v>
      </c>
      <c r="M30" s="33">
        <f t="shared" si="6"/>
        <v>0.25</v>
      </c>
      <c r="N30" s="16">
        <v>12</v>
      </c>
      <c r="O30" s="34">
        <f t="shared" ref="O30:P30" si="38">D30/7</f>
        <v>0.14285714285714285</v>
      </c>
      <c r="P30" s="34">
        <f t="shared" si="38"/>
        <v>0</v>
      </c>
      <c r="Q30" s="29">
        <f t="shared" si="8"/>
        <v>84</v>
      </c>
      <c r="R30" s="29"/>
      <c r="S30" s="21">
        <v>1.263157894736842</v>
      </c>
      <c r="T30" s="28">
        <v>400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3.4521083333333334E-2</v>
      </c>
      <c r="AD30" s="39">
        <f t="shared" si="12"/>
        <v>-4.7639094999999999E-2</v>
      </c>
      <c r="AE30" s="25">
        <v>-4.25</v>
      </c>
      <c r="AF30" s="25">
        <v>-2.5619999999999998</v>
      </c>
      <c r="AG30" s="25">
        <v>0</v>
      </c>
    </row>
    <row r="31" spans="1:33" ht="15.75" customHeight="1" x14ac:dyDescent="0.2">
      <c r="A31" s="14" t="s">
        <v>73</v>
      </c>
      <c r="B31" s="14" t="s">
        <v>46</v>
      </c>
      <c r="C31" s="15">
        <f t="shared" si="4"/>
        <v>7.99</v>
      </c>
      <c r="D31" s="16">
        <v>2</v>
      </c>
      <c r="E31" s="16">
        <v>0</v>
      </c>
      <c r="F31" s="17">
        <v>15.98</v>
      </c>
      <c r="G31" s="42">
        <v>0</v>
      </c>
      <c r="H31" s="31">
        <f t="shared" si="1"/>
        <v>0</v>
      </c>
      <c r="I31" s="31">
        <f t="shared" si="2"/>
        <v>-8.5280469336671064E-3</v>
      </c>
      <c r="J31" s="32">
        <f t="shared" si="5"/>
        <v>-0.13627819000000035</v>
      </c>
      <c r="K31" s="32">
        <f t="shared" si="3"/>
        <v>-6.8139095000000177E-2</v>
      </c>
      <c r="L31" s="16">
        <v>4</v>
      </c>
      <c r="M31" s="33">
        <f t="shared" si="6"/>
        <v>0.5</v>
      </c>
      <c r="N31" s="16">
        <v>10</v>
      </c>
      <c r="O31" s="34">
        <f t="shared" ref="O31:P32" si="39">D31/7</f>
        <v>0.2857142857142857</v>
      </c>
      <c r="P31" s="34">
        <f t="shared" si="39"/>
        <v>0</v>
      </c>
      <c r="Q31" s="29">
        <f t="shared" si="8"/>
        <v>35</v>
      </c>
      <c r="R31" s="29"/>
      <c r="S31" s="21">
        <v>1.30337078651685</v>
      </c>
      <c r="T31" s="14" t="s">
        <v>33</v>
      </c>
      <c r="U31" s="22">
        <v>300</v>
      </c>
      <c r="V31" s="1" t="s">
        <v>1498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3.4521083333333334E-2</v>
      </c>
      <c r="AD31" s="39">
        <f t="shared" si="12"/>
        <v>-9.5278189999999999E-2</v>
      </c>
      <c r="AE31" s="43">
        <v>-4.25</v>
      </c>
      <c r="AF31" s="43">
        <v>-2.5619999999999998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7.9900000000000011</v>
      </c>
      <c r="D32" s="52">
        <v>7</v>
      </c>
      <c r="E32" s="52">
        <v>0</v>
      </c>
      <c r="F32" s="53">
        <v>55.930000000000007</v>
      </c>
      <c r="G32" s="53">
        <v>0</v>
      </c>
      <c r="H32" s="31">
        <f t="shared" si="1"/>
        <v>0</v>
      </c>
      <c r="I32" s="31">
        <f t="shared" si="2"/>
        <v>-8.528046933667011E-3</v>
      </c>
      <c r="J32" s="32">
        <f t="shared" si="5"/>
        <v>-0.47697366499999594</v>
      </c>
      <c r="K32" s="32">
        <f t="shared" si="3"/>
        <v>-6.8139094999999414E-2</v>
      </c>
      <c r="L32" s="52">
        <v>9</v>
      </c>
      <c r="M32" s="33">
        <f t="shared" si="6"/>
        <v>0.77777777777777779</v>
      </c>
      <c r="N32" s="52">
        <v>3</v>
      </c>
      <c r="O32" s="34">
        <f t="shared" si="39"/>
        <v>1</v>
      </c>
      <c r="P32" s="34">
        <f t="shared" si="39"/>
        <v>0</v>
      </c>
      <c r="Q32" s="29">
        <f t="shared" si="8"/>
        <v>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1.72972972972973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3.4521083333333334E-2</v>
      </c>
      <c r="AD32" s="39">
        <f t="shared" si="12"/>
        <v>-0.33347366499999997</v>
      </c>
      <c r="AE32" s="58">
        <v>-4.25</v>
      </c>
      <c r="AF32" s="58">
        <v>-2.5619999999999998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58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Info!B1:BJ5000""),3,FALSE),"""")"),"15 Ft Green Extension Cord 2 Pack - 16/2 Durable Electrical Cable with 3 Power Outlets")</f>
        <v>15 Ft Green Extension Cord 2 Pack - 16/2 Durable Electrical Cable with 3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Info!B1:BJ5000""),2,FALSE),"""")"),"B08B6GMFLL")</f>
        <v>B08B6GMFLL</v>
      </c>
      <c r="B2" s="3" t="s">
        <v>577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3" customHeight="1" x14ac:dyDescent="0.2">
      <c r="A3" s="76" t="s">
        <v>30</v>
      </c>
      <c r="B3" s="77"/>
      <c r="C3" s="47">
        <f>((AE32+AF32)/0.85)*-1</f>
        <v>9.8876470588235303</v>
      </c>
      <c r="D3" s="5">
        <f>SUM(D4:D99765)</f>
        <v>64</v>
      </c>
      <c r="E3" s="5"/>
      <c r="F3" s="6">
        <f t="shared" ref="F3:G3" si="0">SUM(F4:F99765)</f>
        <v>593.49000000000012</v>
      </c>
      <c r="G3" s="6">
        <f t="shared" si="0"/>
        <v>-155.27000000000001</v>
      </c>
      <c r="H3" s="7">
        <f t="shared" ref="H3:H32" si="1">G3/F3*-1</f>
        <v>0.26162193128780598</v>
      </c>
      <c r="I3" s="8">
        <f t="shared" ref="I3:I32" si="2">J3/F3</f>
        <v>-0.31696393223427588</v>
      </c>
      <c r="J3" s="6">
        <f>SUM(J4:J99765)</f>
        <v>-188.11492414172042</v>
      </c>
      <c r="K3" s="6">
        <f t="shared" ref="K3:K32" si="3">J3/D3</f>
        <v>-2.9392956897143816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Sheet!a1:g5000""),2,FALSE),"""")"),"0.1 - March
0.1 - April
0.1 - May
0 - June
0 - July
0 - Aug
0 - Sept
0.5 - Oct
5.5 - Nov
1 - Dec
1 - Jan
0.1 - Feb")</f>
        <v>0.1 - March
0.1 - April
0.1 - May
0 - June
0 - July
0 - Aug
0 - Sept
0.5 - Oct
5.5 - Nov
1 - Dec
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QTY-75")</f>
        <v>US QTY-75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17</v>
      </c>
      <c r="X3" s="7">
        <f>W3/D3</f>
        <v>0.265625</v>
      </c>
      <c r="Y3" s="6"/>
      <c r="Z3" s="5"/>
      <c r="AA3" s="5"/>
      <c r="AB3" s="5"/>
      <c r="AC3" s="5"/>
      <c r="AD3" s="6">
        <f>SUM(AD4:AD99765)</f>
        <v>-3.3494241417203794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Info!B2:BZ7000""),37,FALSE)),"""")*-1"),-3.4545)</f>
        <v>-3.4544999999999999</v>
      </c>
      <c r="AG3" s="6">
        <f>SUM(AG4:AG99765)</f>
        <v>-3</v>
      </c>
    </row>
    <row r="4" spans="1:33" ht="15.75" customHeight="1" x14ac:dyDescent="0.2">
      <c r="A4" s="14" t="s">
        <v>31</v>
      </c>
      <c r="B4" s="14" t="s">
        <v>482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1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200</v>
      </c>
      <c r="U4" s="22">
        <v>50</v>
      </c>
      <c r="V4" s="23" t="s">
        <v>552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-3.29</v>
      </c>
      <c r="AG4" s="25">
        <v>0</v>
      </c>
    </row>
    <row r="5" spans="1:33" ht="15.75" customHeight="1" x14ac:dyDescent="0.2">
      <c r="A5" s="28" t="s">
        <v>35</v>
      </c>
      <c r="B5" s="28" t="s">
        <v>102</v>
      </c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1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>
        <v>2.3402985074626801</v>
      </c>
      <c r="T5" s="28">
        <v>200</v>
      </c>
      <c r="U5" s="36">
        <v>50</v>
      </c>
      <c r="V5" s="37" t="s">
        <v>553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3.79669901506373E-2</v>
      </c>
      <c r="AD5" s="39">
        <f t="shared" si="12"/>
        <v>0</v>
      </c>
      <c r="AE5" s="39">
        <v>-4.9000000000000004</v>
      </c>
      <c r="AF5" s="39">
        <v>-3.29</v>
      </c>
      <c r="AG5" s="39">
        <v>0</v>
      </c>
    </row>
    <row r="6" spans="1:33" ht="15.75" customHeight="1" x14ac:dyDescent="0.2">
      <c r="A6" s="28" t="s">
        <v>37</v>
      </c>
      <c r="B6" s="28" t="s">
        <v>102</v>
      </c>
      <c r="C6" s="15">
        <f t="shared" si="4"/>
        <v>22.79</v>
      </c>
      <c r="D6" s="29">
        <v>1</v>
      </c>
      <c r="E6" s="29">
        <v>0</v>
      </c>
      <c r="F6" s="30">
        <v>22.79</v>
      </c>
      <c r="G6" s="30">
        <v>0</v>
      </c>
      <c r="H6" s="31">
        <f t="shared" si="1"/>
        <v>0</v>
      </c>
      <c r="I6" s="31">
        <f t="shared" si="2"/>
        <v>0.48833284570391045</v>
      </c>
      <c r="J6" s="32">
        <f t="shared" si="5"/>
        <v>11.129105553592119</v>
      </c>
      <c r="K6" s="32">
        <f t="shared" si="3"/>
        <v>11.129105553592119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0.14285714285714285</v>
      </c>
      <c r="P6" s="34">
        <f t="shared" si="14"/>
        <v>0</v>
      </c>
      <c r="Q6" s="29">
        <f t="shared" si="8"/>
        <v>0</v>
      </c>
      <c r="R6" s="29"/>
      <c r="S6" s="35" t="e">
        <v>#N/A</v>
      </c>
      <c r="T6" s="28">
        <v>200</v>
      </c>
      <c r="U6" s="36">
        <v>50</v>
      </c>
      <c r="V6" s="37" t="s">
        <v>542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3.79669901506373E-2</v>
      </c>
      <c r="AD6" s="39">
        <f t="shared" si="12"/>
        <v>-5.2394446407879471E-2</v>
      </c>
      <c r="AE6" s="39">
        <v>-4.9000000000000004</v>
      </c>
      <c r="AF6" s="39">
        <v>-3.29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200</v>
      </c>
      <c r="U7" s="36">
        <v>50</v>
      </c>
      <c r="V7" s="37" t="s">
        <v>578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-3.29</v>
      </c>
      <c r="AG7" s="39">
        <v>0</v>
      </c>
    </row>
    <row r="8" spans="1:33" ht="15.75" customHeight="1" x14ac:dyDescent="0.2">
      <c r="A8" s="28" t="s">
        <v>41</v>
      </c>
      <c r="B8" s="28" t="s">
        <v>579</v>
      </c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50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>
        <v>3.0344827586206802</v>
      </c>
      <c r="T8" s="28">
        <v>150</v>
      </c>
      <c r="U8" s="36">
        <v>75</v>
      </c>
      <c r="V8" s="37" t="s">
        <v>580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-3.29</v>
      </c>
      <c r="AG8" s="39">
        <v>0</v>
      </c>
    </row>
    <row r="9" spans="1:33" ht="15.75" customHeight="1" x14ac:dyDescent="0.2">
      <c r="A9" s="28" t="s">
        <v>43</v>
      </c>
      <c r="B9" s="28" t="s">
        <v>581</v>
      </c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-4.8599999999999994</v>
      </c>
      <c r="H9" s="31" t="e">
        <f t="shared" si="1"/>
        <v>#DIV/0!</v>
      </c>
      <c r="I9" s="31" t="e">
        <f t="shared" si="2"/>
        <v>#DIV/0!</v>
      </c>
      <c r="J9" s="32">
        <f t="shared" si="5"/>
        <v>-4.8599999999999994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49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>
        <v>3.0309278350515401</v>
      </c>
      <c r="T9" s="28">
        <v>150</v>
      </c>
      <c r="U9" s="36">
        <v>75</v>
      </c>
      <c r="V9" s="37" t="s">
        <v>582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3.7923046874999991E-2</v>
      </c>
      <c r="AD9" s="39">
        <f t="shared" si="12"/>
        <v>0</v>
      </c>
      <c r="AE9" s="39">
        <v>-4.9000000000000004</v>
      </c>
      <c r="AF9" s="39">
        <v>-3.29</v>
      </c>
      <c r="AG9" s="39">
        <v>0</v>
      </c>
    </row>
    <row r="10" spans="1:33" ht="15.75" customHeight="1" x14ac:dyDescent="0.2">
      <c r="A10" s="28" t="s">
        <v>45</v>
      </c>
      <c r="B10" s="28" t="s">
        <v>583</v>
      </c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-3.37</v>
      </c>
      <c r="H10" s="31" t="e">
        <f t="shared" si="1"/>
        <v>#DIV/0!</v>
      </c>
      <c r="I10" s="31" t="e">
        <f t="shared" si="2"/>
        <v>#DIV/0!</v>
      </c>
      <c r="J10" s="32">
        <f t="shared" si="5"/>
        <v>-3.37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25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>
        <v>3.4545454545454501</v>
      </c>
      <c r="T10" s="28">
        <v>150</v>
      </c>
      <c r="U10" s="36">
        <v>75</v>
      </c>
      <c r="V10" s="37" t="s">
        <v>584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3.7923046874999991E-2</v>
      </c>
      <c r="AD10" s="39">
        <f t="shared" si="12"/>
        <v>0</v>
      </c>
      <c r="AE10" s="39">
        <v>-4.9000000000000004</v>
      </c>
      <c r="AF10" s="39">
        <v>-3.29</v>
      </c>
      <c r="AG10" s="39">
        <v>0</v>
      </c>
    </row>
    <row r="11" spans="1:33" ht="15.75" customHeight="1" x14ac:dyDescent="0.2">
      <c r="A11" s="28" t="s">
        <v>47</v>
      </c>
      <c r="B11" s="28" t="s">
        <v>113</v>
      </c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25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>
        <v>3.1320754716981098</v>
      </c>
      <c r="T11" s="28">
        <v>300</v>
      </c>
      <c r="U11" s="36">
        <v>75</v>
      </c>
      <c r="V11" s="37" t="s">
        <v>585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3.7923046874999991E-2</v>
      </c>
      <c r="AD11" s="39">
        <f t="shared" si="12"/>
        <v>0</v>
      </c>
      <c r="AE11" s="39">
        <v>-4.9000000000000004</v>
      </c>
      <c r="AF11" s="39">
        <v>-3.29</v>
      </c>
      <c r="AG11" s="39">
        <v>0</v>
      </c>
    </row>
    <row r="12" spans="1:33" ht="15.75" customHeight="1" x14ac:dyDescent="0.2">
      <c r="A12" s="28" t="s">
        <v>49</v>
      </c>
      <c r="B12" s="28" t="s">
        <v>586</v>
      </c>
      <c r="C12" s="15">
        <f t="shared" si="4"/>
        <v>9.9499999999999993</v>
      </c>
      <c r="D12" s="29">
        <v>2</v>
      </c>
      <c r="E12" s="29">
        <v>0</v>
      </c>
      <c r="F12" s="30">
        <v>19.899999999999999</v>
      </c>
      <c r="G12" s="30">
        <v>-24.97</v>
      </c>
      <c r="H12" s="31">
        <f t="shared" si="1"/>
        <v>1.2547738693467336</v>
      </c>
      <c r="I12" s="31">
        <f t="shared" si="2"/>
        <v>-1.2331491260992464</v>
      </c>
      <c r="J12" s="32">
        <f t="shared" si="5"/>
        <v>-24.539667609375002</v>
      </c>
      <c r="K12" s="32">
        <f t="shared" si="3"/>
        <v>-12.269833804687501</v>
      </c>
      <c r="L12" s="29">
        <v>12</v>
      </c>
      <c r="M12" s="33">
        <f t="shared" si="6"/>
        <v>0.16666666666666666</v>
      </c>
      <c r="N12" s="29">
        <v>48</v>
      </c>
      <c r="O12" s="34">
        <f t="shared" ref="O12:P12" si="20">D12/7</f>
        <v>0.2857142857142857</v>
      </c>
      <c r="P12" s="34">
        <f t="shared" si="20"/>
        <v>0</v>
      </c>
      <c r="Q12" s="29">
        <f t="shared" si="8"/>
        <v>168</v>
      </c>
      <c r="R12" s="29"/>
      <c r="S12" s="35">
        <v>0.77192982456140302</v>
      </c>
      <c r="T12" s="28">
        <v>225</v>
      </c>
      <c r="U12" s="36">
        <v>75</v>
      </c>
      <c r="V12" s="37" t="s">
        <v>587</v>
      </c>
      <c r="W12" s="28">
        <v>1</v>
      </c>
      <c r="X12" s="38">
        <f t="shared" si="9"/>
        <v>0.5</v>
      </c>
      <c r="Y12" s="39">
        <f t="shared" si="10"/>
        <v>8.3233333333333324</v>
      </c>
      <c r="Z12" s="28">
        <v>2</v>
      </c>
      <c r="AA12" s="28" t="s">
        <v>34</v>
      </c>
      <c r="AB12" s="40">
        <f t="shared" si="11"/>
        <v>-0.69</v>
      </c>
      <c r="AC12" s="41">
        <v>3.7923046874999991E-2</v>
      </c>
      <c r="AD12" s="39">
        <f t="shared" si="12"/>
        <v>-0.10466760937499997</v>
      </c>
      <c r="AE12" s="39">
        <v>-4.9000000000000004</v>
      </c>
      <c r="AF12" s="39">
        <v>-3.29</v>
      </c>
      <c r="AG12" s="39">
        <v>0</v>
      </c>
    </row>
    <row r="13" spans="1:33" ht="15.75" customHeight="1" x14ac:dyDescent="0.2">
      <c r="A13" s="28" t="s">
        <v>51</v>
      </c>
      <c r="B13" s="28" t="s">
        <v>46</v>
      </c>
      <c r="C13" s="15">
        <f t="shared" si="4"/>
        <v>8.99</v>
      </c>
      <c r="D13" s="29">
        <v>3</v>
      </c>
      <c r="E13" s="29">
        <v>0</v>
      </c>
      <c r="F13" s="32">
        <v>26.97</v>
      </c>
      <c r="G13" s="30">
        <v>-2.67</v>
      </c>
      <c r="H13" s="31">
        <f t="shared" si="1"/>
        <v>9.8998887652947717E-2</v>
      </c>
      <c r="I13" s="31">
        <f t="shared" si="2"/>
        <v>-0.16583245880839831</v>
      </c>
      <c r="J13" s="32">
        <f t="shared" si="5"/>
        <v>-4.4725014140625019</v>
      </c>
      <c r="K13" s="32">
        <f t="shared" si="3"/>
        <v>-1.4908338046875007</v>
      </c>
      <c r="L13" s="29">
        <v>6</v>
      </c>
      <c r="M13" s="33">
        <f t="shared" si="6"/>
        <v>0.5</v>
      </c>
      <c r="N13" s="29">
        <v>120</v>
      </c>
      <c r="O13" s="34">
        <f t="shared" ref="O13:P13" si="21">D13/7</f>
        <v>0.42857142857142855</v>
      </c>
      <c r="P13" s="34">
        <f t="shared" si="21"/>
        <v>0</v>
      </c>
      <c r="Q13" s="29">
        <f t="shared" si="8"/>
        <v>280</v>
      </c>
      <c r="R13" s="29"/>
      <c r="S13" s="35">
        <v>0.17777777777777701</v>
      </c>
      <c r="T13" s="28">
        <v>225</v>
      </c>
      <c r="U13" s="36">
        <v>75</v>
      </c>
      <c r="V13" s="37" t="s">
        <v>587</v>
      </c>
      <c r="W13" s="28">
        <v>0</v>
      </c>
      <c r="X13" s="38">
        <f t="shared" si="9"/>
        <v>0</v>
      </c>
      <c r="Y13" s="39">
        <f t="shared" si="10"/>
        <v>1.335</v>
      </c>
      <c r="Z13" s="28">
        <v>2</v>
      </c>
      <c r="AA13" s="28" t="s">
        <v>34</v>
      </c>
      <c r="AB13" s="40">
        <f t="shared" si="11"/>
        <v>-0.69</v>
      </c>
      <c r="AC13" s="41">
        <v>3.7923046874999991E-2</v>
      </c>
      <c r="AD13" s="39">
        <f t="shared" si="12"/>
        <v>-0.15700141406249996</v>
      </c>
      <c r="AE13" s="39">
        <v>-4.9000000000000004</v>
      </c>
      <c r="AF13" s="39">
        <v>-3.29</v>
      </c>
      <c r="AG13" s="39">
        <v>0</v>
      </c>
    </row>
    <row r="14" spans="1:33" ht="15.75" customHeight="1" x14ac:dyDescent="0.2">
      <c r="A14" s="28" t="s">
        <v>53</v>
      </c>
      <c r="B14" s="28" t="s">
        <v>588</v>
      </c>
      <c r="C14" s="15">
        <f t="shared" si="4"/>
        <v>8.99</v>
      </c>
      <c r="D14" s="29">
        <v>1</v>
      </c>
      <c r="E14" s="29">
        <v>0</v>
      </c>
      <c r="F14" s="32">
        <v>8.99</v>
      </c>
      <c r="G14" s="30">
        <v>0</v>
      </c>
      <c r="H14" s="31">
        <f t="shared" si="1"/>
        <v>0</v>
      </c>
      <c r="I14" s="31">
        <f t="shared" si="2"/>
        <v>-6.6833571155450563E-2</v>
      </c>
      <c r="J14" s="32">
        <f t="shared" si="5"/>
        <v>-0.60083380468750058</v>
      </c>
      <c r="K14" s="32">
        <f t="shared" si="3"/>
        <v>-0.60083380468750058</v>
      </c>
      <c r="L14" s="29">
        <v>4</v>
      </c>
      <c r="M14" s="33">
        <f t="shared" si="6"/>
        <v>0.25</v>
      </c>
      <c r="N14" s="29">
        <v>119</v>
      </c>
      <c r="O14" s="34">
        <f t="shared" ref="O14:P14" si="22">D14/7</f>
        <v>0.14285714285714285</v>
      </c>
      <c r="P14" s="34">
        <f t="shared" si="22"/>
        <v>0</v>
      </c>
      <c r="Q14" s="29">
        <f t="shared" si="8"/>
        <v>833</v>
      </c>
      <c r="R14" s="29"/>
      <c r="S14" s="35">
        <v>0.186046511627906</v>
      </c>
      <c r="T14" s="28">
        <v>225</v>
      </c>
      <c r="U14" s="36">
        <v>75</v>
      </c>
      <c r="V14" s="37" t="s">
        <v>587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3.7923046874999991E-2</v>
      </c>
      <c r="AD14" s="39">
        <f t="shared" si="12"/>
        <v>-5.2333804687499985E-2</v>
      </c>
      <c r="AE14" s="39">
        <v>-4.9000000000000004</v>
      </c>
      <c r="AF14" s="39">
        <v>-3.29</v>
      </c>
      <c r="AG14" s="39">
        <v>0</v>
      </c>
    </row>
    <row r="15" spans="1:33" ht="15.75" customHeight="1" x14ac:dyDescent="0.2">
      <c r="A15" s="28" t="s">
        <v>54</v>
      </c>
      <c r="B15" s="28" t="s">
        <v>589</v>
      </c>
      <c r="C15" s="15">
        <f t="shared" si="4"/>
        <v>9.99</v>
      </c>
      <c r="D15" s="29">
        <v>2</v>
      </c>
      <c r="E15" s="29">
        <v>0</v>
      </c>
      <c r="F15" s="32">
        <v>19.98</v>
      </c>
      <c r="G15" s="30">
        <v>-8.44</v>
      </c>
      <c r="H15" s="31">
        <f t="shared" si="1"/>
        <v>0.42242242242242239</v>
      </c>
      <c r="I15" s="31">
        <f t="shared" si="2"/>
        <v>-0.39748086133008009</v>
      </c>
      <c r="J15" s="32">
        <f t="shared" si="5"/>
        <v>-7.941667609375</v>
      </c>
      <c r="K15" s="32">
        <f t="shared" si="3"/>
        <v>-3.9708338046875</v>
      </c>
      <c r="L15" s="29">
        <v>8</v>
      </c>
      <c r="M15" s="33">
        <f t="shared" si="6"/>
        <v>0.25</v>
      </c>
      <c r="N15" s="29">
        <v>117</v>
      </c>
      <c r="O15" s="34">
        <f t="shared" ref="O15:P15" si="23">D15/7</f>
        <v>0.2857142857142857</v>
      </c>
      <c r="P15" s="34">
        <f t="shared" si="23"/>
        <v>0</v>
      </c>
      <c r="Q15" s="29">
        <f t="shared" si="8"/>
        <v>409</v>
      </c>
      <c r="R15" s="29"/>
      <c r="S15" s="35">
        <v>0.21917808219178</v>
      </c>
      <c r="T15" s="28">
        <v>225</v>
      </c>
      <c r="U15" s="36">
        <v>75</v>
      </c>
      <c r="V15" s="37" t="s">
        <v>587</v>
      </c>
      <c r="W15" s="28">
        <v>2</v>
      </c>
      <c r="X15" s="38">
        <f t="shared" si="9"/>
        <v>1</v>
      </c>
      <c r="Y15" s="39">
        <f t="shared" si="10"/>
        <v>4.22</v>
      </c>
      <c r="Z15" s="28">
        <v>0</v>
      </c>
      <c r="AA15" s="28" t="s">
        <v>34</v>
      </c>
      <c r="AB15" s="40">
        <f t="shared" si="11"/>
        <v>-0.69</v>
      </c>
      <c r="AC15" s="41">
        <v>3.7923046874999991E-2</v>
      </c>
      <c r="AD15" s="39">
        <f t="shared" si="12"/>
        <v>-0.10466760937499997</v>
      </c>
      <c r="AE15" s="39">
        <v>-4.9000000000000004</v>
      </c>
      <c r="AF15" s="39">
        <v>-3.29</v>
      </c>
      <c r="AG15" s="39">
        <v>0</v>
      </c>
    </row>
    <row r="16" spans="1:33" ht="15.75" customHeight="1" x14ac:dyDescent="0.2">
      <c r="A16" s="28" t="s">
        <v>56</v>
      </c>
      <c r="B16" s="28" t="s">
        <v>209</v>
      </c>
      <c r="C16" s="15">
        <f t="shared" si="4"/>
        <v>8.99</v>
      </c>
      <c r="D16" s="29">
        <v>5</v>
      </c>
      <c r="E16" s="29">
        <v>0</v>
      </c>
      <c r="F16" s="32">
        <v>44.95</v>
      </c>
      <c r="G16" s="30">
        <v>-12</v>
      </c>
      <c r="H16" s="31">
        <f t="shared" si="1"/>
        <v>0.26696329254727474</v>
      </c>
      <c r="I16" s="31">
        <f t="shared" si="2"/>
        <v>-0.33379686370272516</v>
      </c>
      <c r="J16" s="32">
        <f t="shared" si="5"/>
        <v>-15.004169023437496</v>
      </c>
      <c r="K16" s="32">
        <f t="shared" si="3"/>
        <v>-3.0008338046874994</v>
      </c>
      <c r="L16" s="29">
        <v>15</v>
      </c>
      <c r="M16" s="33">
        <f t="shared" si="6"/>
        <v>0.33333333333333331</v>
      </c>
      <c r="N16" s="29">
        <v>112</v>
      </c>
      <c r="O16" s="34">
        <f t="shared" ref="O16:P16" si="24">D16/7</f>
        <v>0.7142857142857143</v>
      </c>
      <c r="P16" s="34">
        <f t="shared" si="24"/>
        <v>0</v>
      </c>
      <c r="Q16" s="29">
        <f t="shared" si="8"/>
        <v>156</v>
      </c>
      <c r="R16" s="29"/>
      <c r="S16" s="35">
        <v>0.34146341463414598</v>
      </c>
      <c r="T16" s="28">
        <v>225</v>
      </c>
      <c r="U16" s="36">
        <v>75</v>
      </c>
      <c r="V16" s="37" t="s">
        <v>587</v>
      </c>
      <c r="W16" s="28">
        <v>5</v>
      </c>
      <c r="X16" s="38">
        <f t="shared" si="9"/>
        <v>1</v>
      </c>
      <c r="Y16" s="39">
        <f t="shared" si="10"/>
        <v>1.5</v>
      </c>
      <c r="Z16" s="28">
        <v>3</v>
      </c>
      <c r="AA16" s="28" t="s">
        <v>34</v>
      </c>
      <c r="AB16" s="40">
        <f t="shared" si="11"/>
        <v>-0.69</v>
      </c>
      <c r="AC16" s="41">
        <v>3.7923046874999991E-2</v>
      </c>
      <c r="AD16" s="39">
        <f t="shared" si="12"/>
        <v>-0.26166902343749993</v>
      </c>
      <c r="AE16" s="39">
        <v>-4.9000000000000004</v>
      </c>
      <c r="AF16" s="39">
        <v>-3.29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8.99</v>
      </c>
      <c r="D17" s="29">
        <v>8</v>
      </c>
      <c r="E17" s="29">
        <v>0</v>
      </c>
      <c r="F17" s="32">
        <v>71.92</v>
      </c>
      <c r="G17" s="30">
        <v>-7.39</v>
      </c>
      <c r="H17" s="31">
        <f t="shared" si="1"/>
        <v>0.10275305895439377</v>
      </c>
      <c r="I17" s="31">
        <f t="shared" si="2"/>
        <v>-0.16958663010984434</v>
      </c>
      <c r="J17" s="32">
        <f t="shared" si="5"/>
        <v>-12.196670437500005</v>
      </c>
      <c r="K17" s="32">
        <f t="shared" si="3"/>
        <v>-1.5245838046875007</v>
      </c>
      <c r="L17" s="29">
        <v>13</v>
      </c>
      <c r="M17" s="33">
        <f t="shared" si="6"/>
        <v>0.61538461538461542</v>
      </c>
      <c r="N17" s="29">
        <v>105</v>
      </c>
      <c r="O17" s="34">
        <f t="shared" ref="O17:P17" si="25">D17/7</f>
        <v>1.1428571428571428</v>
      </c>
      <c r="P17" s="34">
        <f t="shared" si="25"/>
        <v>0</v>
      </c>
      <c r="Q17" s="29">
        <f t="shared" si="8"/>
        <v>91</v>
      </c>
      <c r="R17" s="29"/>
      <c r="S17" s="35">
        <v>0.26855123674911602</v>
      </c>
      <c r="T17" s="28">
        <v>225</v>
      </c>
      <c r="U17" s="36">
        <v>75</v>
      </c>
      <c r="V17" s="37" t="s">
        <v>587</v>
      </c>
      <c r="W17" s="28">
        <v>3</v>
      </c>
      <c r="X17" s="38">
        <f t="shared" si="9"/>
        <v>0.375</v>
      </c>
      <c r="Y17" s="39">
        <f t="shared" si="10"/>
        <v>2.4633333333333334</v>
      </c>
      <c r="Z17" s="28">
        <v>0</v>
      </c>
      <c r="AA17" s="28" t="s">
        <v>34</v>
      </c>
      <c r="AB17" s="40">
        <f t="shared" si="11"/>
        <v>-0.69</v>
      </c>
      <c r="AC17" s="41">
        <v>3.7923046874999991E-2</v>
      </c>
      <c r="AD17" s="39">
        <f t="shared" si="12"/>
        <v>-0.41867043749999988</v>
      </c>
      <c r="AE17" s="39">
        <v>-4.9000000000000004</v>
      </c>
      <c r="AF17" s="39">
        <v>-3.29</v>
      </c>
      <c r="AG17" s="39">
        <v>0</v>
      </c>
    </row>
    <row r="18" spans="1:33" ht="15.75" customHeight="1" x14ac:dyDescent="0.2">
      <c r="A18" s="28" t="s">
        <v>59</v>
      </c>
      <c r="B18" s="28" t="s">
        <v>179</v>
      </c>
      <c r="C18" s="15">
        <f t="shared" si="4"/>
        <v>8.99</v>
      </c>
      <c r="D18" s="29">
        <v>3</v>
      </c>
      <c r="E18" s="29">
        <v>0</v>
      </c>
      <c r="F18" s="32">
        <v>26.97</v>
      </c>
      <c r="G18" s="30">
        <v>0</v>
      </c>
      <c r="H18" s="31">
        <f t="shared" si="1"/>
        <v>0</v>
      </c>
      <c r="I18" s="31">
        <f t="shared" si="2"/>
        <v>-6.6833571155450647E-2</v>
      </c>
      <c r="J18" s="32">
        <f t="shared" si="5"/>
        <v>-1.8025014140625037</v>
      </c>
      <c r="K18" s="32">
        <f t="shared" si="3"/>
        <v>-0.60083380468750125</v>
      </c>
      <c r="L18" s="29">
        <v>9</v>
      </c>
      <c r="M18" s="33">
        <f t="shared" si="6"/>
        <v>0.33333333333333331</v>
      </c>
      <c r="N18" s="29">
        <v>101</v>
      </c>
      <c r="O18" s="34">
        <f t="shared" ref="O18:P18" si="26">D18/7</f>
        <v>0.42857142857142855</v>
      </c>
      <c r="P18" s="34">
        <f t="shared" si="26"/>
        <v>0</v>
      </c>
      <c r="Q18" s="29">
        <f t="shared" si="8"/>
        <v>235</v>
      </c>
      <c r="R18" s="29"/>
      <c r="S18" s="35">
        <v>0.36496350364963498</v>
      </c>
      <c r="T18" s="28">
        <v>150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3.7923046874999991E-2</v>
      </c>
      <c r="AD18" s="39">
        <f t="shared" si="12"/>
        <v>-0.15700141406249996</v>
      </c>
      <c r="AE18" s="39">
        <v>-4.9000000000000004</v>
      </c>
      <c r="AF18" s="39">
        <v>-3.29</v>
      </c>
      <c r="AG18" s="39">
        <v>0</v>
      </c>
    </row>
    <row r="19" spans="1:33" ht="15.75" customHeight="1" x14ac:dyDescent="0.2">
      <c r="A19" s="28" t="s">
        <v>60</v>
      </c>
      <c r="B19" s="28" t="s">
        <v>590</v>
      </c>
      <c r="C19" s="15">
        <f t="shared" si="4"/>
        <v>8.99</v>
      </c>
      <c r="D19" s="29">
        <v>6</v>
      </c>
      <c r="E19" s="29">
        <v>0</v>
      </c>
      <c r="F19" s="32">
        <v>53.940000000000005</v>
      </c>
      <c r="G19" s="30">
        <v>-11.26</v>
      </c>
      <c r="H19" s="31">
        <f t="shared" si="1"/>
        <v>0.20875046347793844</v>
      </c>
      <c r="I19" s="31">
        <f t="shared" si="2"/>
        <v>-0.29388214364340004</v>
      </c>
      <c r="J19" s="32">
        <f t="shared" si="5"/>
        <v>-15.852002828125</v>
      </c>
      <c r="K19" s="32">
        <f t="shared" si="3"/>
        <v>-2.6420004713541667</v>
      </c>
      <c r="L19" s="29">
        <v>12</v>
      </c>
      <c r="M19" s="33">
        <f t="shared" si="6"/>
        <v>0.5</v>
      </c>
      <c r="N19" s="29">
        <v>96</v>
      </c>
      <c r="O19" s="34">
        <f t="shared" ref="O19:P19" si="27">D19/7</f>
        <v>0.8571428571428571</v>
      </c>
      <c r="P19" s="34">
        <f t="shared" si="27"/>
        <v>0</v>
      </c>
      <c r="Q19" s="29">
        <f t="shared" si="8"/>
        <v>112</v>
      </c>
      <c r="R19" s="29"/>
      <c r="S19" s="35">
        <v>0.42798353909464998</v>
      </c>
      <c r="T19" s="28">
        <v>150</v>
      </c>
      <c r="U19" s="36" t="s">
        <v>33</v>
      </c>
      <c r="V19" s="37" t="s">
        <v>33</v>
      </c>
      <c r="W19" s="28">
        <v>1</v>
      </c>
      <c r="X19" s="38">
        <f t="shared" si="9"/>
        <v>0.16666666666666666</v>
      </c>
      <c r="Y19" s="39">
        <f t="shared" si="10"/>
        <v>2.8149999999999999</v>
      </c>
      <c r="Z19" s="28">
        <v>3</v>
      </c>
      <c r="AA19" s="28" t="s">
        <v>34</v>
      </c>
      <c r="AB19" s="40">
        <f t="shared" si="11"/>
        <v>-0.69</v>
      </c>
      <c r="AC19" s="41">
        <v>3.7923046874999991E-2</v>
      </c>
      <c r="AD19" s="39">
        <f t="shared" si="12"/>
        <v>-0.31400282812499991</v>
      </c>
      <c r="AE19" s="39">
        <v>-4.9000000000000004</v>
      </c>
      <c r="AF19" s="39">
        <v>-3.4545000000000003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8.99</v>
      </c>
      <c r="D20" s="29">
        <v>5</v>
      </c>
      <c r="E20" s="29">
        <v>1</v>
      </c>
      <c r="F20" s="32">
        <v>44.95</v>
      </c>
      <c r="G20" s="30">
        <v>-3.8000000000000003</v>
      </c>
      <c r="H20" s="31">
        <f t="shared" si="1"/>
        <v>8.4538375973303673E-2</v>
      </c>
      <c r="I20" s="31">
        <f t="shared" si="2"/>
        <v>-0.16967005613876518</v>
      </c>
      <c r="J20" s="32">
        <f t="shared" si="5"/>
        <v>-7.6266690234374952</v>
      </c>
      <c r="K20" s="32">
        <f t="shared" si="3"/>
        <v>-1.5253338046874991</v>
      </c>
      <c r="L20" s="29">
        <v>15</v>
      </c>
      <c r="M20" s="33">
        <f t="shared" si="6"/>
        <v>0.33333333333333331</v>
      </c>
      <c r="N20" s="29">
        <v>89</v>
      </c>
      <c r="O20" s="34">
        <f t="shared" ref="O20:P20" si="28">D20/7</f>
        <v>0.7142857142857143</v>
      </c>
      <c r="P20" s="34">
        <f t="shared" si="28"/>
        <v>0.14285714285714285</v>
      </c>
      <c r="Q20" s="29">
        <f t="shared" si="8"/>
        <v>103</v>
      </c>
      <c r="R20" s="29"/>
      <c r="S20" s="35">
        <v>0.58119658119658102</v>
      </c>
      <c r="T20" s="28">
        <v>150</v>
      </c>
      <c r="U20" s="36" t="s">
        <v>33</v>
      </c>
      <c r="V20" s="37" t="s">
        <v>33</v>
      </c>
      <c r="W20" s="28">
        <v>1</v>
      </c>
      <c r="X20" s="38">
        <f t="shared" si="9"/>
        <v>0.2</v>
      </c>
      <c r="Y20" s="39">
        <f t="shared" si="10"/>
        <v>0.95000000000000007</v>
      </c>
      <c r="Z20" s="28">
        <v>3</v>
      </c>
      <c r="AA20" s="28" t="s">
        <v>34</v>
      </c>
      <c r="AB20" s="40">
        <f t="shared" si="11"/>
        <v>-0.69</v>
      </c>
      <c r="AC20" s="41">
        <v>3.7923046874999991E-2</v>
      </c>
      <c r="AD20" s="39">
        <f t="shared" si="12"/>
        <v>-0.26166902343749993</v>
      </c>
      <c r="AE20" s="39">
        <v>-4.9000000000000004</v>
      </c>
      <c r="AF20" s="39">
        <v>-3.4545000000000003</v>
      </c>
      <c r="AG20" s="39">
        <v>0</v>
      </c>
    </row>
    <row r="21" spans="1:33" ht="15.75" customHeight="1" x14ac:dyDescent="0.2">
      <c r="A21" s="28" t="s">
        <v>63</v>
      </c>
      <c r="B21" s="28" t="s">
        <v>179</v>
      </c>
      <c r="C21" s="15">
        <f t="shared" si="4"/>
        <v>8.99</v>
      </c>
      <c r="D21" s="29">
        <v>3</v>
      </c>
      <c r="E21" s="29">
        <v>0</v>
      </c>
      <c r="F21" s="32">
        <v>26.97</v>
      </c>
      <c r="G21" s="30">
        <v>-4.7</v>
      </c>
      <c r="H21" s="31">
        <f t="shared" si="1"/>
        <v>0.1742677048572488</v>
      </c>
      <c r="I21" s="31">
        <f t="shared" si="2"/>
        <v>-0.25939938502271059</v>
      </c>
      <c r="J21" s="32">
        <f t="shared" si="5"/>
        <v>-6.996001414062504</v>
      </c>
      <c r="K21" s="32">
        <f t="shared" si="3"/>
        <v>-2.332000471354168</v>
      </c>
      <c r="L21" s="29">
        <v>6</v>
      </c>
      <c r="M21" s="33">
        <f t="shared" si="6"/>
        <v>0.5</v>
      </c>
      <c r="N21" s="29">
        <v>86</v>
      </c>
      <c r="O21" s="34">
        <f t="shared" ref="O21:P21" si="29">D21/7</f>
        <v>0.42857142857142855</v>
      </c>
      <c r="P21" s="34">
        <f t="shared" si="29"/>
        <v>0</v>
      </c>
      <c r="Q21" s="29">
        <f t="shared" si="8"/>
        <v>200</v>
      </c>
      <c r="R21" s="29"/>
      <c r="S21" s="35">
        <v>0.39572192513368898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3.7923046874999991E-2</v>
      </c>
      <c r="AD21" s="39">
        <f t="shared" si="12"/>
        <v>-0.15700141406249996</v>
      </c>
      <c r="AE21" s="39">
        <v>-4.9000000000000004</v>
      </c>
      <c r="AF21" s="39">
        <v>-3.4545000000000003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9.0500000000000007</v>
      </c>
      <c r="D22" s="29">
        <v>6</v>
      </c>
      <c r="E22" s="29">
        <v>0</v>
      </c>
      <c r="F22" s="30">
        <v>54.300000000000004</v>
      </c>
      <c r="G22" s="30">
        <v>-2.56</v>
      </c>
      <c r="H22" s="31">
        <f t="shared" si="1"/>
        <v>4.7145488029465929E-2</v>
      </c>
      <c r="I22" s="31">
        <f t="shared" si="2"/>
        <v>-0.12607740014963179</v>
      </c>
      <c r="J22" s="32">
        <f t="shared" si="5"/>
        <v>-6.8460028281250072</v>
      </c>
      <c r="K22" s="32">
        <f t="shared" si="3"/>
        <v>-1.1410004713541679</v>
      </c>
      <c r="L22" s="29">
        <v>2</v>
      </c>
      <c r="M22" s="33">
        <f t="shared" si="6"/>
        <v>3</v>
      </c>
      <c r="N22" s="29">
        <v>80</v>
      </c>
      <c r="O22" s="34">
        <f t="shared" ref="O22:P22" si="30">D22/7</f>
        <v>0.8571428571428571</v>
      </c>
      <c r="P22" s="34">
        <f t="shared" si="30"/>
        <v>0</v>
      </c>
      <c r="Q22" s="29">
        <f t="shared" si="8"/>
        <v>93</v>
      </c>
      <c r="R22" s="29"/>
      <c r="S22" s="35">
        <v>0.48179271708683402</v>
      </c>
      <c r="T22" s="28">
        <v>150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1.28</v>
      </c>
      <c r="Z22" s="28">
        <v>2</v>
      </c>
      <c r="AA22" s="28" t="s">
        <v>34</v>
      </c>
      <c r="AB22" s="40">
        <f t="shared" si="11"/>
        <v>-0.69</v>
      </c>
      <c r="AC22" s="41">
        <v>3.7923046874999991E-2</v>
      </c>
      <c r="AD22" s="39">
        <f t="shared" si="12"/>
        <v>-0.31400282812499991</v>
      </c>
      <c r="AE22" s="39">
        <v>-4.9000000000000004</v>
      </c>
      <c r="AF22" s="39">
        <v>-3.4545000000000003</v>
      </c>
      <c r="AG22" s="39">
        <v>0</v>
      </c>
    </row>
    <row r="23" spans="1:33" ht="15.75" customHeight="1" x14ac:dyDescent="0.2">
      <c r="A23" s="28" t="s">
        <v>65</v>
      </c>
      <c r="B23" s="28" t="s">
        <v>591</v>
      </c>
      <c r="C23" s="15">
        <f t="shared" si="4"/>
        <v>8.99</v>
      </c>
      <c r="D23" s="29">
        <v>3</v>
      </c>
      <c r="E23" s="29">
        <v>1</v>
      </c>
      <c r="F23" s="32">
        <v>26.97</v>
      </c>
      <c r="G23" s="30">
        <v>-4.91</v>
      </c>
      <c r="H23" s="31">
        <f t="shared" si="1"/>
        <v>0.18205413422321098</v>
      </c>
      <c r="I23" s="31">
        <f t="shared" si="2"/>
        <v>-0.26718581438867278</v>
      </c>
      <c r="J23" s="32">
        <f t="shared" si="5"/>
        <v>-7.2060014140625048</v>
      </c>
      <c r="K23" s="32">
        <f t="shared" si="3"/>
        <v>-2.4020004713541683</v>
      </c>
      <c r="L23" s="29">
        <v>6</v>
      </c>
      <c r="M23" s="33">
        <f t="shared" si="6"/>
        <v>0.5</v>
      </c>
      <c r="N23" s="29">
        <v>76</v>
      </c>
      <c r="O23" s="34">
        <f t="shared" ref="O23:P23" si="31">D23/7</f>
        <v>0.42857142857142855</v>
      </c>
      <c r="P23" s="34">
        <f t="shared" si="31"/>
        <v>0.14285714285714285</v>
      </c>
      <c r="Q23" s="29">
        <f t="shared" si="8"/>
        <v>133</v>
      </c>
      <c r="R23" s="29"/>
      <c r="S23" s="35">
        <v>0.58024691358024605</v>
      </c>
      <c r="T23" s="28">
        <v>150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3.7923046874999991E-2</v>
      </c>
      <c r="AD23" s="39">
        <f t="shared" si="12"/>
        <v>-0.15700141406249996</v>
      </c>
      <c r="AE23" s="39">
        <v>-4.9000000000000004</v>
      </c>
      <c r="AF23" s="39">
        <v>-3.4545000000000003</v>
      </c>
      <c r="AG23" s="39">
        <v>0</v>
      </c>
    </row>
    <row r="24" spans="1:33" ht="15.75" customHeight="1" x14ac:dyDescent="0.2">
      <c r="A24" s="28" t="s">
        <v>66</v>
      </c>
      <c r="B24" s="28" t="s">
        <v>563</v>
      </c>
      <c r="C24" s="15">
        <f t="shared" si="4"/>
        <v>9.0000000000000018</v>
      </c>
      <c r="D24" s="29">
        <v>5</v>
      </c>
      <c r="E24" s="29">
        <v>1</v>
      </c>
      <c r="F24" s="32">
        <v>45.000000000000007</v>
      </c>
      <c r="G24" s="32">
        <v>-22.229999999999997</v>
      </c>
      <c r="H24" s="31">
        <f t="shared" si="1"/>
        <v>0.49399999999999983</v>
      </c>
      <c r="I24" s="31">
        <f t="shared" si="2"/>
        <v>-0.57809264496527746</v>
      </c>
      <c r="J24" s="32">
        <f t="shared" si="5"/>
        <v>-26.014169023437489</v>
      </c>
      <c r="K24" s="32">
        <f t="shared" si="3"/>
        <v>-5.202833804687498</v>
      </c>
      <c r="L24" s="29">
        <v>15</v>
      </c>
      <c r="M24" s="33">
        <f t="shared" si="6"/>
        <v>0.33333333333333331</v>
      </c>
      <c r="N24" s="29">
        <v>71</v>
      </c>
      <c r="O24" s="34">
        <f t="shared" ref="O24:P24" si="32">D24/7</f>
        <v>0.7142857142857143</v>
      </c>
      <c r="P24" s="34">
        <f t="shared" si="32"/>
        <v>0.14285714285714285</v>
      </c>
      <c r="Q24" s="29">
        <f t="shared" si="8"/>
        <v>82</v>
      </c>
      <c r="R24" s="29"/>
      <c r="S24" s="35">
        <v>0.66453674121405704</v>
      </c>
      <c r="T24" s="28">
        <v>150</v>
      </c>
      <c r="U24" s="36" t="s">
        <v>33</v>
      </c>
      <c r="V24" s="37" t="s">
        <v>33</v>
      </c>
      <c r="W24" s="28">
        <v>2</v>
      </c>
      <c r="X24" s="38">
        <f t="shared" si="9"/>
        <v>0.4</v>
      </c>
      <c r="Y24" s="39">
        <f t="shared" si="10"/>
        <v>5.5574999999999992</v>
      </c>
      <c r="Z24" s="28">
        <v>2</v>
      </c>
      <c r="AA24" s="28" t="s">
        <v>34</v>
      </c>
      <c r="AB24" s="40">
        <f t="shared" si="11"/>
        <v>-0.69</v>
      </c>
      <c r="AC24" s="41">
        <v>3.7923046874999991E-2</v>
      </c>
      <c r="AD24" s="39">
        <f t="shared" si="12"/>
        <v>-0.26166902343749993</v>
      </c>
      <c r="AE24" s="39">
        <v>-4.9000000000000004</v>
      </c>
      <c r="AF24" s="39">
        <v>-3.4545000000000003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8.99</v>
      </c>
      <c r="D25" s="29">
        <v>3</v>
      </c>
      <c r="E25" s="29">
        <v>0</v>
      </c>
      <c r="F25" s="32">
        <v>26.97</v>
      </c>
      <c r="G25" s="32">
        <v>-8.9000000000000021</v>
      </c>
      <c r="H25" s="31">
        <f t="shared" si="1"/>
        <v>0.32999629217649251</v>
      </c>
      <c r="I25" s="31">
        <f t="shared" si="2"/>
        <v>-0.41462741616842808</v>
      </c>
      <c r="J25" s="32">
        <f t="shared" si="5"/>
        <v>-11.182501414062505</v>
      </c>
      <c r="K25" s="32">
        <f t="shared" si="3"/>
        <v>-3.7275004713541686</v>
      </c>
      <c r="L25" s="29">
        <v>14</v>
      </c>
      <c r="M25" s="33">
        <f t="shared" si="6"/>
        <v>0.21428571428571427</v>
      </c>
      <c r="N25" s="29">
        <v>67</v>
      </c>
      <c r="O25" s="34">
        <f t="shared" ref="O25:P25" si="33">D25/7</f>
        <v>0.42857142857142855</v>
      </c>
      <c r="P25" s="34">
        <f t="shared" si="33"/>
        <v>0</v>
      </c>
      <c r="Q25" s="29">
        <f t="shared" si="8"/>
        <v>156</v>
      </c>
      <c r="R25" s="29"/>
      <c r="S25" s="35">
        <v>0.69182389937106914</v>
      </c>
      <c r="T25" s="28">
        <v>150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8.9000000000000021</v>
      </c>
      <c r="Z25" s="14">
        <v>1</v>
      </c>
      <c r="AA25" s="28" t="s">
        <v>34</v>
      </c>
      <c r="AB25" s="40">
        <f t="shared" si="11"/>
        <v>-0.69</v>
      </c>
      <c r="AC25" s="41">
        <v>3.7923046874999991E-2</v>
      </c>
      <c r="AD25" s="39">
        <f t="shared" si="12"/>
        <v>-0.15700141406249996</v>
      </c>
      <c r="AE25" s="39">
        <v>-4.9000000000000004</v>
      </c>
      <c r="AF25" s="39">
        <v>-3.45</v>
      </c>
      <c r="AG25" s="39">
        <v>0</v>
      </c>
    </row>
    <row r="26" spans="1:33" ht="15.75" customHeight="1" x14ac:dyDescent="0.2">
      <c r="A26" s="14" t="s">
        <v>68</v>
      </c>
      <c r="B26" s="14" t="s">
        <v>592</v>
      </c>
      <c r="C26" s="15">
        <f t="shared" si="4"/>
        <v>8.99</v>
      </c>
      <c r="D26" s="16">
        <v>3</v>
      </c>
      <c r="E26" s="16">
        <v>0</v>
      </c>
      <c r="F26" s="17">
        <v>26.97</v>
      </c>
      <c r="G26" s="17">
        <v>-14.86</v>
      </c>
      <c r="H26" s="31">
        <f t="shared" si="1"/>
        <v>0.55098257322951427</v>
      </c>
      <c r="I26" s="31">
        <f t="shared" si="2"/>
        <v>-0.64167598865637754</v>
      </c>
      <c r="J26" s="32">
        <f t="shared" si="5"/>
        <v>-17.3060014140625</v>
      </c>
      <c r="K26" s="32">
        <f t="shared" si="3"/>
        <v>-5.7686671380208336</v>
      </c>
      <c r="L26" s="16">
        <v>7</v>
      </c>
      <c r="M26" s="33">
        <f t="shared" si="6"/>
        <v>0.42857142857142855</v>
      </c>
      <c r="N26" s="16">
        <v>65</v>
      </c>
      <c r="O26" s="34">
        <f t="shared" ref="O26:P26" si="34">D26/7</f>
        <v>0.42857142857142855</v>
      </c>
      <c r="P26" s="34">
        <f t="shared" si="34"/>
        <v>0</v>
      </c>
      <c r="Q26" s="29">
        <f t="shared" si="8"/>
        <v>151</v>
      </c>
      <c r="R26" s="29"/>
      <c r="S26" s="21">
        <v>0.59416445623342173</v>
      </c>
      <c r="T26" s="28">
        <v>150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7.43</v>
      </c>
      <c r="Z26" s="14">
        <v>2</v>
      </c>
      <c r="AA26" s="28" t="s">
        <v>34</v>
      </c>
      <c r="AB26" s="40">
        <f t="shared" si="11"/>
        <v>-0.69</v>
      </c>
      <c r="AC26" s="41">
        <v>3.7923046874999991E-2</v>
      </c>
      <c r="AD26" s="39">
        <f t="shared" si="12"/>
        <v>-0.15700141406249996</v>
      </c>
      <c r="AE26" s="25">
        <v>-4.95</v>
      </c>
      <c r="AF26" s="25">
        <v>-3.4544999999999999</v>
      </c>
      <c r="AG26" s="25">
        <v>0</v>
      </c>
    </row>
    <row r="27" spans="1:33" ht="15.75" customHeight="1" x14ac:dyDescent="0.2">
      <c r="A27" s="14" t="s">
        <v>69</v>
      </c>
      <c r="B27" s="14" t="s">
        <v>593</v>
      </c>
      <c r="C27" s="15">
        <f t="shared" si="4"/>
        <v>8.99</v>
      </c>
      <c r="D27" s="16">
        <v>3</v>
      </c>
      <c r="E27" s="16">
        <v>0</v>
      </c>
      <c r="F27" s="17">
        <v>26.97</v>
      </c>
      <c r="G27" s="17">
        <v>-17.329999999999998</v>
      </c>
      <c r="H27" s="31">
        <f t="shared" si="1"/>
        <v>0.64256581386725986</v>
      </c>
      <c r="I27" s="31">
        <f t="shared" si="2"/>
        <v>-0.84449393452215427</v>
      </c>
      <c r="J27" s="32">
        <f t="shared" si="5"/>
        <v>-22.776001414062499</v>
      </c>
      <c r="K27" s="32">
        <f t="shared" si="3"/>
        <v>-7.592000471354166</v>
      </c>
      <c r="L27" s="16">
        <v>9</v>
      </c>
      <c r="M27" s="33">
        <f t="shared" si="6"/>
        <v>0.33333333333333331</v>
      </c>
      <c r="N27" s="16">
        <v>62</v>
      </c>
      <c r="O27" s="34">
        <f t="shared" ref="O27:P27" si="35">D27/7</f>
        <v>0.42857142857142855</v>
      </c>
      <c r="P27" s="34">
        <f t="shared" si="35"/>
        <v>0</v>
      </c>
      <c r="Q27" s="29">
        <f t="shared" si="8"/>
        <v>144</v>
      </c>
      <c r="R27" s="29"/>
      <c r="S27" s="21">
        <v>0.63157894736842102</v>
      </c>
      <c r="T27" s="28">
        <v>150</v>
      </c>
      <c r="U27" s="36" t="s">
        <v>33</v>
      </c>
      <c r="V27" s="37" t="s">
        <v>33</v>
      </c>
      <c r="W27" s="14">
        <v>1</v>
      </c>
      <c r="X27" s="38">
        <f t="shared" si="9"/>
        <v>0.33333333333333331</v>
      </c>
      <c r="Y27" s="39">
        <f t="shared" si="10"/>
        <v>8.6649999999999991</v>
      </c>
      <c r="Z27" s="14">
        <v>1</v>
      </c>
      <c r="AA27" s="28" t="s">
        <v>34</v>
      </c>
      <c r="AB27" s="40">
        <f t="shared" si="11"/>
        <v>-0.69</v>
      </c>
      <c r="AC27" s="41">
        <v>3.7923046874999991E-2</v>
      </c>
      <c r="AD27" s="39">
        <f t="shared" si="12"/>
        <v>-0.15700141406249996</v>
      </c>
      <c r="AE27" s="25">
        <v>-4.95</v>
      </c>
      <c r="AF27" s="25">
        <v>-3.4544999999999999</v>
      </c>
      <c r="AG27" s="25">
        <v>-3</v>
      </c>
    </row>
    <row r="28" spans="1:33" ht="15.75" customHeight="1" x14ac:dyDescent="0.2">
      <c r="A28" s="14" t="s">
        <v>70</v>
      </c>
      <c r="B28" s="14" t="s">
        <v>100</v>
      </c>
      <c r="C28" s="15">
        <f t="shared" si="4"/>
        <v>8.99</v>
      </c>
      <c r="D28" s="16">
        <v>1</v>
      </c>
      <c r="E28" s="16">
        <v>60</v>
      </c>
      <c r="F28" s="17">
        <v>8.99</v>
      </c>
      <c r="G28" s="17">
        <v>-1.02</v>
      </c>
      <c r="H28" s="31">
        <f t="shared" si="1"/>
        <v>0.11345939933259176</v>
      </c>
      <c r="I28" s="31">
        <f t="shared" si="2"/>
        <v>-0.20415281475945501</v>
      </c>
      <c r="J28" s="32">
        <f t="shared" si="5"/>
        <v>-1.8353338046875007</v>
      </c>
      <c r="K28" s="32">
        <f t="shared" si="3"/>
        <v>-1.8353338046875007</v>
      </c>
      <c r="L28" s="16">
        <v>2</v>
      </c>
      <c r="M28" s="33">
        <f t="shared" si="6"/>
        <v>0.5</v>
      </c>
      <c r="N28" s="16">
        <v>44</v>
      </c>
      <c r="O28" s="34">
        <f t="shared" ref="O28:P28" si="36">D28/7</f>
        <v>0.14285714285714285</v>
      </c>
      <c r="P28" s="34">
        <f t="shared" si="36"/>
        <v>8.5714285714285712</v>
      </c>
      <c r="Q28" s="29">
        <f t="shared" si="8"/>
        <v>5</v>
      </c>
      <c r="R28" s="29"/>
      <c r="S28" s="21">
        <v>0</v>
      </c>
      <c r="T28" s="28">
        <v>150</v>
      </c>
      <c r="U28" s="36" t="s">
        <v>33</v>
      </c>
      <c r="V28" s="37" t="s">
        <v>33</v>
      </c>
      <c r="W28" s="14">
        <v>1</v>
      </c>
      <c r="X28" s="38">
        <f t="shared" si="9"/>
        <v>1</v>
      </c>
      <c r="Y28" s="39">
        <f t="shared" si="10"/>
        <v>1.02</v>
      </c>
      <c r="Z28" s="14">
        <v>0</v>
      </c>
      <c r="AA28" s="28" t="s">
        <v>34</v>
      </c>
      <c r="AB28" s="40">
        <f t="shared" si="11"/>
        <v>-0.69</v>
      </c>
      <c r="AC28" s="41">
        <v>3.7923046874999991E-2</v>
      </c>
      <c r="AD28" s="39">
        <f t="shared" si="12"/>
        <v>-5.2333804687499985E-2</v>
      </c>
      <c r="AE28" s="25">
        <v>-4.95</v>
      </c>
      <c r="AF28" s="25">
        <v>-3.4544999999999999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150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3.7923046874999991E-2</v>
      </c>
      <c r="AD29" s="39">
        <f t="shared" si="12"/>
        <v>0</v>
      </c>
      <c r="AE29" s="25">
        <v>-4.95</v>
      </c>
      <c r="AF29" s="25">
        <v>-3.4544999999999999</v>
      </c>
      <c r="AG29" s="25">
        <v>0</v>
      </c>
    </row>
    <row r="30" spans="1:33" ht="15.75" customHeight="1" x14ac:dyDescent="0.2">
      <c r="A30" s="14" t="s">
        <v>72</v>
      </c>
      <c r="B30" s="14" t="s">
        <v>100</v>
      </c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1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0.7407407407407407</v>
      </c>
      <c r="T30" s="28">
        <v>150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3.7923046874999991E-2</v>
      </c>
      <c r="AD30" s="39">
        <f t="shared" si="12"/>
        <v>0</v>
      </c>
      <c r="AE30" s="25">
        <v>-4.95</v>
      </c>
      <c r="AF30" s="25">
        <v>-3.4544999999999999</v>
      </c>
      <c r="AG30" s="25">
        <v>0</v>
      </c>
    </row>
    <row r="31" spans="1:33" ht="15.75" customHeight="1" x14ac:dyDescent="0.2">
      <c r="A31" s="14" t="s">
        <v>73</v>
      </c>
      <c r="B31" s="14" t="s">
        <v>100</v>
      </c>
      <c r="C31" s="15">
        <f t="shared" si="4"/>
        <v>8.99</v>
      </c>
      <c r="D31" s="16">
        <v>1</v>
      </c>
      <c r="E31" s="16">
        <v>0</v>
      </c>
      <c r="F31" s="17">
        <v>8.99</v>
      </c>
      <c r="G31" s="42">
        <v>0</v>
      </c>
      <c r="H31" s="31">
        <f t="shared" si="1"/>
        <v>0</v>
      </c>
      <c r="I31" s="31">
        <f t="shared" si="2"/>
        <v>-9.0693415426863253E-2</v>
      </c>
      <c r="J31" s="32">
        <f t="shared" si="5"/>
        <v>-0.81533380468750072</v>
      </c>
      <c r="K31" s="32">
        <f t="shared" si="3"/>
        <v>-0.81533380468750072</v>
      </c>
      <c r="L31" s="16">
        <v>1</v>
      </c>
      <c r="M31" s="33">
        <f t="shared" si="6"/>
        <v>1</v>
      </c>
      <c r="N31" s="16">
        <v>0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0</v>
      </c>
      <c r="R31" s="29"/>
      <c r="S31" s="21" t="e">
        <v>#N/A</v>
      </c>
      <c r="T31" s="14" t="s">
        <v>33</v>
      </c>
      <c r="U31" s="22">
        <v>150</v>
      </c>
      <c r="V31" s="1" t="s">
        <v>1497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3.7923046874999991E-2</v>
      </c>
      <c r="AD31" s="39">
        <f t="shared" si="12"/>
        <v>-5.2333804687499985E-2</v>
      </c>
      <c r="AE31" s="43">
        <v>-4.95</v>
      </c>
      <c r="AF31" s="43">
        <v>-3.4545000000000003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3.7923046874999991E-2</v>
      </c>
      <c r="AD32" s="39">
        <f t="shared" si="12"/>
        <v>0</v>
      </c>
      <c r="AE32" s="58">
        <v>-4.95</v>
      </c>
      <c r="AF32" s="58">
        <v>-3.4544999999999999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9.33203125" customWidth="1"/>
    <col min="21" max="21" width="22.6640625" customWidth="1"/>
    <col min="22" max="22" width="84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Info!B1:BJ5000""),3,FALSE),"""")"),"Extension Cord - 15ft, Green with Switch")</f>
        <v>Extension Cord - 15ft, Green with Switch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Info!B1:BJ5000""),2,FALSE),"""")"),"B01MZ25DVJ")</f>
        <v>B01MZ25DVJ</v>
      </c>
      <c r="B2" s="3" t="s">
        <v>594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36.5" customHeight="1" x14ac:dyDescent="0.2">
      <c r="A3" s="76" t="s">
        <v>30</v>
      </c>
      <c r="B3" s="77"/>
      <c r="C3" s="47">
        <f>((AE32+AF32)/0.85)*-1</f>
        <v>7.0089304402588235</v>
      </c>
      <c r="D3" s="5">
        <f>SUM(D4:D99765)</f>
        <v>61</v>
      </c>
      <c r="E3" s="5"/>
      <c r="F3" s="6">
        <f t="shared" ref="F3:G3" si="0">SUM(F4:F99765)</f>
        <v>628.45000000000005</v>
      </c>
      <c r="G3" s="6">
        <f t="shared" si="0"/>
        <v>-1.4800000000000002</v>
      </c>
      <c r="H3" s="7">
        <f t="shared" ref="H3:H32" si="1">G3/F3*-1</f>
        <v>2.3550003978041216E-3</v>
      </c>
      <c r="I3" s="8">
        <f t="shared" ref="I3:I32" si="2">J3/F3</f>
        <v>0.27468167123461401</v>
      </c>
      <c r="J3" s="6">
        <f>SUM(J4:J99765)</f>
        <v>172.62369628739319</v>
      </c>
      <c r="K3" s="6">
        <f t="shared" ref="K3:K32" si="3">J3/D3</f>
        <v>2.8298966604490685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1 - July
1 - Aug
0.5 - Sept
1.5 - Oct
18 - Nov
26.5 - Dec
1 - Jan
1 - Feb")</f>
        <v>0.5 - March
0.5 - April
0.5 - May
0.5 - June
1 - July
1 - Aug
0.5 - Sept
1.5 - Oct
18 - Nov
26.5 -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</v>
      </c>
      <c r="X3" s="7">
        <f>W3/D3</f>
        <v>3.2786885245901641E-2</v>
      </c>
      <c r="Y3" s="6"/>
      <c r="Z3" s="5"/>
      <c r="AA3" s="5"/>
      <c r="AB3" s="5"/>
      <c r="AC3" s="5"/>
      <c r="AD3" s="6">
        <f>SUM(AD4:AD99765)</f>
        <v>-1.7094190972222223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Info!B2:BZ7000""),37,FALSE)),"""")*-1"),-2.47759087422)</f>
        <v>-2.4775908742200001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100</v>
      </c>
      <c r="C4" s="15">
        <f t="shared" ref="C4:C32" si="4">IFERROR(F4/D4," - ")</f>
        <v>9.9499999999999993</v>
      </c>
      <c r="D4" s="16">
        <v>2</v>
      </c>
      <c r="E4" s="16">
        <v>0</v>
      </c>
      <c r="F4" s="17">
        <v>19.899999999999999</v>
      </c>
      <c r="G4" s="17">
        <v>-0.08</v>
      </c>
      <c r="H4" s="18">
        <f t="shared" si="1"/>
        <v>4.0201005025125632E-3</v>
      </c>
      <c r="I4" s="18">
        <f t="shared" si="2"/>
        <v>0.25970259685178027</v>
      </c>
      <c r="J4" s="17">
        <f t="shared" ref="J4:J32" si="5">F4*0.85+G4+AF4*D4+D4*AE4+AG4+AD4</f>
        <v>5.1680816773504272</v>
      </c>
      <c r="K4" s="17">
        <f t="shared" si="3"/>
        <v>2.5840408386752136</v>
      </c>
      <c r="L4" s="16">
        <v>77</v>
      </c>
      <c r="M4" s="19">
        <f t="shared" ref="M4:M32" si="6">IFERROR(D4/L4,"-")</f>
        <v>2.5974025974025976E-2</v>
      </c>
      <c r="N4" s="16">
        <v>1</v>
      </c>
      <c r="O4" s="20">
        <f t="shared" ref="O4:P4" si="7">D4/7</f>
        <v>0.2857142857142857</v>
      </c>
      <c r="P4" s="20">
        <f t="shared" si="7"/>
        <v>0</v>
      </c>
      <c r="Q4" s="16">
        <f t="shared" ref="Q4:Q32" si="8">ROUNDDOWN(N4/(O4+P4),0)</f>
        <v>3</v>
      </c>
      <c r="R4" s="16"/>
      <c r="S4" s="21">
        <v>7.8458244111348998</v>
      </c>
      <c r="T4" s="14">
        <v>125</v>
      </c>
      <c r="U4" s="22">
        <v>125</v>
      </c>
      <c r="V4" s="23" t="s">
        <v>595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2.0306712962962964E-2</v>
      </c>
      <c r="AD4" s="25">
        <f t="shared" ref="AD4:AD32" si="12">IFERROR(AB4*AC4*D4*2,0)</f>
        <v>-5.6046527777777778E-2</v>
      </c>
      <c r="AE4" s="25">
        <v>-3.48</v>
      </c>
      <c r="AF4" s="25">
        <v>-2.3254358974358977</v>
      </c>
      <c r="AG4" s="25">
        <v>0</v>
      </c>
    </row>
    <row r="5" spans="1:33" ht="15.75" customHeight="1" x14ac:dyDescent="0.2">
      <c r="A5" s="28" t="s">
        <v>35</v>
      </c>
      <c r="B5" s="28" t="s">
        <v>100</v>
      </c>
      <c r="C5" s="15">
        <f t="shared" si="4"/>
        <v>9.9499999999999993</v>
      </c>
      <c r="D5" s="29">
        <v>4</v>
      </c>
      <c r="E5" s="29">
        <v>0</v>
      </c>
      <c r="F5" s="30">
        <v>39.799999999999997</v>
      </c>
      <c r="G5" s="30">
        <v>0</v>
      </c>
      <c r="H5" s="31">
        <f t="shared" si="1"/>
        <v>0</v>
      </c>
      <c r="I5" s="31">
        <f t="shared" si="2"/>
        <v>0.26372269735429277</v>
      </c>
      <c r="J5" s="32">
        <f t="shared" si="5"/>
        <v>10.496163354700851</v>
      </c>
      <c r="K5" s="32">
        <f t="shared" si="3"/>
        <v>2.6240408386752128</v>
      </c>
      <c r="L5" s="29">
        <v>14</v>
      </c>
      <c r="M5" s="33">
        <f t="shared" si="6"/>
        <v>0.2857142857142857</v>
      </c>
      <c r="N5" s="29">
        <v>2</v>
      </c>
      <c r="O5" s="34">
        <f t="shared" ref="O5:P5" si="13">D5/7</f>
        <v>0.5714285714285714</v>
      </c>
      <c r="P5" s="34">
        <f t="shared" si="13"/>
        <v>0</v>
      </c>
      <c r="Q5" s="29">
        <f t="shared" si="8"/>
        <v>3</v>
      </c>
      <c r="R5" s="29"/>
      <c r="S5" s="35">
        <v>7.9718309859154903</v>
      </c>
      <c r="T5" s="28">
        <v>125</v>
      </c>
      <c r="U5" s="36">
        <v>125</v>
      </c>
      <c r="V5" s="37" t="s">
        <v>595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" t="s">
        <v>34</v>
      </c>
      <c r="AB5" s="26">
        <f t="shared" si="11"/>
        <v>-0.69</v>
      </c>
      <c r="AC5" s="27">
        <v>2.0306712962962964E-2</v>
      </c>
      <c r="AD5" s="25">
        <f t="shared" si="12"/>
        <v>-0.11209305555555556</v>
      </c>
      <c r="AE5" s="25">
        <v>-3.48</v>
      </c>
      <c r="AF5" s="39">
        <v>-2.3254358974358977</v>
      </c>
      <c r="AG5" s="39">
        <v>0</v>
      </c>
    </row>
    <row r="6" spans="1:33" ht="15.75" customHeight="1" x14ac:dyDescent="0.2">
      <c r="A6" s="28" t="s">
        <v>37</v>
      </c>
      <c r="B6" s="28" t="s">
        <v>100</v>
      </c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>
        <v>18.363636363636299</v>
      </c>
      <c r="T6" s="28">
        <v>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-2.3254358974358977</v>
      </c>
      <c r="AG6" s="39">
        <v>0</v>
      </c>
    </row>
    <row r="7" spans="1:33" ht="15.75" customHeight="1" x14ac:dyDescent="0.2">
      <c r="A7" s="28" t="s">
        <v>39</v>
      </c>
      <c r="B7" s="28" t="s">
        <v>140</v>
      </c>
      <c r="C7" s="15">
        <f t="shared" si="4"/>
        <v>9.9499999999999993</v>
      </c>
      <c r="D7" s="29">
        <v>4</v>
      </c>
      <c r="E7" s="29">
        <v>0</v>
      </c>
      <c r="F7" s="30">
        <v>39.799999999999997</v>
      </c>
      <c r="G7" s="30">
        <v>-0.16</v>
      </c>
      <c r="H7" s="31">
        <f t="shared" si="1"/>
        <v>4.0201005025125632E-3</v>
      </c>
      <c r="I7" s="31">
        <f t="shared" si="2"/>
        <v>0.25970259685178027</v>
      </c>
      <c r="J7" s="32">
        <f t="shared" si="5"/>
        <v>10.336163354700854</v>
      </c>
      <c r="K7" s="32">
        <f t="shared" si="3"/>
        <v>2.5840408386752136</v>
      </c>
      <c r="L7" s="29">
        <v>22</v>
      </c>
      <c r="M7" s="33">
        <f t="shared" si="6"/>
        <v>0.18181818181818182</v>
      </c>
      <c r="N7" s="29">
        <v>24</v>
      </c>
      <c r="O7" s="34">
        <f t="shared" ref="O7:P7" si="15">D7/7</f>
        <v>0.5714285714285714</v>
      </c>
      <c r="P7" s="34">
        <f t="shared" si="15"/>
        <v>0</v>
      </c>
      <c r="Q7" s="29">
        <f t="shared" si="8"/>
        <v>42</v>
      </c>
      <c r="R7" s="29"/>
      <c r="S7" s="35">
        <v>80.842105263157805</v>
      </c>
      <c r="T7" s="28">
        <v>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2.0306712962962964E-2</v>
      </c>
      <c r="AD7" s="39">
        <f t="shared" si="12"/>
        <v>-0.11209305555555556</v>
      </c>
      <c r="AE7" s="39">
        <v>-3.48</v>
      </c>
      <c r="AF7" s="39">
        <v>-2.3254358974358977</v>
      </c>
      <c r="AG7" s="39">
        <v>0</v>
      </c>
    </row>
    <row r="8" spans="1:33" ht="15.75" customHeight="1" x14ac:dyDescent="0.2">
      <c r="A8" s="28" t="s">
        <v>41</v>
      </c>
      <c r="B8" s="28" t="s">
        <v>596</v>
      </c>
      <c r="C8" s="15">
        <f t="shared" si="4"/>
        <v>10.83888888888889</v>
      </c>
      <c r="D8" s="29">
        <v>9</v>
      </c>
      <c r="E8" s="29">
        <v>0</v>
      </c>
      <c r="F8" s="30">
        <v>97.550000000000011</v>
      </c>
      <c r="G8" s="30">
        <v>-0.27</v>
      </c>
      <c r="H8" s="31">
        <f t="shared" si="1"/>
        <v>2.7678113787801125E-3</v>
      </c>
      <c r="I8" s="31">
        <f t="shared" si="2"/>
        <v>0.30861394797539732</v>
      </c>
      <c r="J8" s="32">
        <f t="shared" si="5"/>
        <v>30.105290625000009</v>
      </c>
      <c r="K8" s="32">
        <f t="shared" si="3"/>
        <v>3.3450322916666675</v>
      </c>
      <c r="L8" s="29">
        <v>30</v>
      </c>
      <c r="M8" s="33">
        <f t="shared" si="6"/>
        <v>0.3</v>
      </c>
      <c r="N8" s="29">
        <v>19</v>
      </c>
      <c r="O8" s="34">
        <f t="shared" ref="O8:P8" si="16">D8/7</f>
        <v>1.2857142857142858</v>
      </c>
      <c r="P8" s="34">
        <f t="shared" si="16"/>
        <v>0</v>
      </c>
      <c r="Q8" s="29">
        <f t="shared" si="8"/>
        <v>14</v>
      </c>
      <c r="R8" s="29"/>
      <c r="S8" s="35">
        <v>9.1124260355029492</v>
      </c>
      <c r="T8" s="28">
        <v>0</v>
      </c>
      <c r="U8" s="36" t="s">
        <v>33</v>
      </c>
      <c r="V8" s="37" t="s">
        <v>33</v>
      </c>
      <c r="W8" s="28">
        <v>2</v>
      </c>
      <c r="X8" s="38">
        <f t="shared" si="9"/>
        <v>0.22222222222222221</v>
      </c>
      <c r="Y8" s="39">
        <f t="shared" si="10"/>
        <v>0.13500000000000001</v>
      </c>
      <c r="Z8" s="28">
        <v>0</v>
      </c>
      <c r="AA8" s="28" t="s">
        <v>34</v>
      </c>
      <c r="AB8" s="40">
        <f t="shared" si="11"/>
        <v>-0.69</v>
      </c>
      <c r="AC8" s="41">
        <v>2.0306712962962964E-2</v>
      </c>
      <c r="AD8" s="39">
        <f t="shared" si="12"/>
        <v>-0.25220937500000001</v>
      </c>
      <c r="AE8" s="39">
        <v>-3.48</v>
      </c>
      <c r="AF8" s="39">
        <v>-2.33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14.136666666666668</v>
      </c>
      <c r="D9" s="29">
        <v>3</v>
      </c>
      <c r="E9" s="29">
        <v>2</v>
      </c>
      <c r="F9" s="30">
        <v>42.410000000000004</v>
      </c>
      <c r="G9" s="30">
        <v>-0.16</v>
      </c>
      <c r="H9" s="31">
        <f t="shared" si="1"/>
        <v>3.7726951190756894E-3</v>
      </c>
      <c r="I9" s="31">
        <f t="shared" si="2"/>
        <v>0.43123645132376892</v>
      </c>
      <c r="J9" s="32">
        <f t="shared" si="5"/>
        <v>18.288737900641042</v>
      </c>
      <c r="K9" s="32">
        <f t="shared" si="3"/>
        <v>6.096245966880347</v>
      </c>
      <c r="L9" s="29">
        <v>30</v>
      </c>
      <c r="M9" s="33">
        <f t="shared" si="6"/>
        <v>0.1</v>
      </c>
      <c r="N9" s="29">
        <v>14</v>
      </c>
      <c r="O9" s="34">
        <f t="shared" ref="O9:P9" si="17">D9/7</f>
        <v>0.42857142857142855</v>
      </c>
      <c r="P9" s="34">
        <f t="shared" si="17"/>
        <v>0.2857142857142857</v>
      </c>
      <c r="Q9" s="29">
        <f t="shared" si="8"/>
        <v>19</v>
      </c>
      <c r="R9" s="29"/>
      <c r="S9" s="35">
        <v>7.4109263657957198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2.0306712962962964E-2</v>
      </c>
      <c r="AD9" s="39">
        <f t="shared" si="12"/>
        <v>-8.4069791666666671E-2</v>
      </c>
      <c r="AE9" s="39">
        <v>-3.48</v>
      </c>
      <c r="AF9" s="39">
        <v>-2.3585641025641002</v>
      </c>
      <c r="AG9" s="39">
        <v>0</v>
      </c>
    </row>
    <row r="10" spans="1:33" ht="15.75" customHeight="1" x14ac:dyDescent="0.2">
      <c r="A10" s="28" t="s">
        <v>45</v>
      </c>
      <c r="B10" s="28" t="s">
        <v>597</v>
      </c>
      <c r="C10" s="15">
        <f t="shared" si="4"/>
        <v>12.3</v>
      </c>
      <c r="D10" s="29">
        <v>2</v>
      </c>
      <c r="E10" s="29">
        <v>0</v>
      </c>
      <c r="F10" s="30">
        <v>24.6</v>
      </c>
      <c r="G10" s="30">
        <v>-0.22000000000000003</v>
      </c>
      <c r="H10" s="31">
        <f t="shared" si="1"/>
        <v>8.9430894308943094E-3</v>
      </c>
      <c r="I10" s="31">
        <f t="shared" si="2"/>
        <v>0.36409858809325291</v>
      </c>
      <c r="J10" s="32">
        <f t="shared" si="5"/>
        <v>8.9568252670940218</v>
      </c>
      <c r="K10" s="32">
        <f t="shared" si="3"/>
        <v>4.4784126335470109</v>
      </c>
      <c r="L10" s="29">
        <v>33</v>
      </c>
      <c r="M10" s="33">
        <f t="shared" si="6"/>
        <v>6.0606060606060608E-2</v>
      </c>
      <c r="N10" s="29">
        <v>12</v>
      </c>
      <c r="O10" s="34">
        <f t="shared" ref="O10:P10" si="18">D10/7</f>
        <v>0.2857142857142857</v>
      </c>
      <c r="P10" s="34">
        <f t="shared" si="18"/>
        <v>0</v>
      </c>
      <c r="Q10" s="29">
        <f t="shared" si="8"/>
        <v>42</v>
      </c>
      <c r="R10" s="29"/>
      <c r="S10" s="35">
        <v>17.186813186813101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2.0306712962962964E-2</v>
      </c>
      <c r="AD10" s="39">
        <f t="shared" si="12"/>
        <v>-5.6046527777777778E-2</v>
      </c>
      <c r="AE10" s="39">
        <v>-3.48</v>
      </c>
      <c r="AF10" s="39">
        <v>-2.3585641025641002</v>
      </c>
      <c r="AG10" s="39">
        <v>0</v>
      </c>
    </row>
    <row r="11" spans="1:33" ht="15.75" customHeight="1" x14ac:dyDescent="0.2">
      <c r="A11" s="28" t="s">
        <v>47</v>
      </c>
      <c r="B11" s="28" t="s">
        <v>598</v>
      </c>
      <c r="C11" s="15">
        <f t="shared" si="4"/>
        <v>11.450000000000001</v>
      </c>
      <c r="D11" s="29">
        <v>3</v>
      </c>
      <c r="E11" s="29">
        <v>1</v>
      </c>
      <c r="F11" s="30">
        <v>34.35</v>
      </c>
      <c r="G11" s="30">
        <v>-0.24</v>
      </c>
      <c r="H11" s="31">
        <f t="shared" si="1"/>
        <v>6.9868995633187766E-3</v>
      </c>
      <c r="I11" s="31">
        <f t="shared" si="2"/>
        <v>0.3306473915761583</v>
      </c>
      <c r="J11" s="32">
        <f t="shared" si="5"/>
        <v>11.357737900641037</v>
      </c>
      <c r="K11" s="32">
        <f t="shared" si="3"/>
        <v>3.7859126335470124</v>
      </c>
      <c r="L11" s="29">
        <v>20</v>
      </c>
      <c r="M11" s="33">
        <f t="shared" si="6"/>
        <v>0.15</v>
      </c>
      <c r="N11" s="29">
        <v>10</v>
      </c>
      <c r="O11" s="34">
        <f t="shared" ref="O11:P11" si="19">D11/7</f>
        <v>0.42857142857142855</v>
      </c>
      <c r="P11" s="34">
        <f t="shared" si="19"/>
        <v>0.14285714285714285</v>
      </c>
      <c r="Q11" s="29">
        <f t="shared" si="8"/>
        <v>17</v>
      </c>
      <c r="R11" s="29"/>
      <c r="S11" s="35">
        <v>55.928571428571402</v>
      </c>
      <c r="T11" s="28">
        <v>75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2.0306712962962964E-2</v>
      </c>
      <c r="AD11" s="39">
        <f t="shared" si="12"/>
        <v>-8.4069791666666671E-2</v>
      </c>
      <c r="AE11" s="39">
        <v>-3.48</v>
      </c>
      <c r="AF11" s="39">
        <v>-2.3585641025641002</v>
      </c>
      <c r="AG11" s="39">
        <v>0</v>
      </c>
    </row>
    <row r="12" spans="1:33" ht="15.75" customHeight="1" x14ac:dyDescent="0.2">
      <c r="A12" s="28" t="s">
        <v>49</v>
      </c>
      <c r="B12" s="28" t="s">
        <v>100</v>
      </c>
      <c r="C12" s="15">
        <f t="shared" si="4"/>
        <v>11.092500000000001</v>
      </c>
      <c r="D12" s="29">
        <v>8</v>
      </c>
      <c r="E12" s="29">
        <v>0</v>
      </c>
      <c r="F12" s="30">
        <v>88.740000000000009</v>
      </c>
      <c r="G12" s="30">
        <v>-0.06</v>
      </c>
      <c r="H12" s="31">
        <f t="shared" si="1"/>
        <v>6.7613252197430685E-4</v>
      </c>
      <c r="I12" s="31">
        <f t="shared" si="2"/>
        <v>0.32044513261636332</v>
      </c>
      <c r="J12" s="32">
        <f t="shared" si="5"/>
        <v>28.436301068376082</v>
      </c>
      <c r="K12" s="32">
        <f t="shared" si="3"/>
        <v>3.5545376335470102</v>
      </c>
      <c r="L12" s="29">
        <v>21</v>
      </c>
      <c r="M12" s="33">
        <f t="shared" si="6"/>
        <v>0.38095238095238093</v>
      </c>
      <c r="N12" s="29">
        <v>2</v>
      </c>
      <c r="O12" s="34">
        <f t="shared" ref="O12:P12" si="20">D12/7</f>
        <v>1.1428571428571428</v>
      </c>
      <c r="P12" s="34">
        <f t="shared" si="20"/>
        <v>0</v>
      </c>
      <c r="Q12" s="29">
        <f t="shared" si="8"/>
        <v>1</v>
      </c>
      <c r="R12" s="29"/>
      <c r="S12" s="35">
        <v>8.4590163934426208</v>
      </c>
      <c r="T12" s="28">
        <v>75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2.0306712962962964E-2</v>
      </c>
      <c r="AD12" s="39">
        <f t="shared" si="12"/>
        <v>-0.22418611111111111</v>
      </c>
      <c r="AE12" s="39">
        <v>-3.48</v>
      </c>
      <c r="AF12" s="39">
        <v>-2.3585641025641002</v>
      </c>
      <c r="AG12" s="39">
        <v>0</v>
      </c>
    </row>
    <row r="13" spans="1:33" ht="15.75" customHeight="1" x14ac:dyDescent="0.2">
      <c r="A13" s="28" t="s">
        <v>51</v>
      </c>
      <c r="B13" s="28" t="s">
        <v>102</v>
      </c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75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-2.3759999999999999</v>
      </c>
      <c r="AG13" s="39">
        <v>0</v>
      </c>
    </row>
    <row r="14" spans="1:33" ht="15.75" customHeight="1" x14ac:dyDescent="0.2">
      <c r="A14" s="28" t="s">
        <v>53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75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-2.3759999999999999</v>
      </c>
      <c r="AG14" s="39">
        <v>0</v>
      </c>
    </row>
    <row r="15" spans="1:33" ht="15.75" customHeight="1" x14ac:dyDescent="0.2">
      <c r="A15" s="28" t="s">
        <v>54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75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-2.3759999999999999</v>
      </c>
      <c r="AG15" s="39">
        <v>0</v>
      </c>
    </row>
    <row r="16" spans="1:33" ht="15.75" customHeight="1" x14ac:dyDescent="0.2">
      <c r="A16" s="28" t="s">
        <v>56</v>
      </c>
      <c r="B16" s="28" t="s">
        <v>46</v>
      </c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1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>
        <v>4</v>
      </c>
      <c r="T16" s="28">
        <v>75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-2.3759999999999999</v>
      </c>
      <c r="AG16" s="39">
        <v>0</v>
      </c>
    </row>
    <row r="17" spans="1:33" ht="15.75" customHeight="1" x14ac:dyDescent="0.2">
      <c r="A17" s="28" t="s">
        <v>58</v>
      </c>
      <c r="B17" s="28" t="s">
        <v>599</v>
      </c>
      <c r="C17" s="15">
        <f t="shared" si="4"/>
        <v>10.59</v>
      </c>
      <c r="D17" s="29">
        <v>2</v>
      </c>
      <c r="E17" s="29">
        <v>0</v>
      </c>
      <c r="F17" s="32">
        <v>21.18</v>
      </c>
      <c r="G17" s="30">
        <v>0</v>
      </c>
      <c r="H17" s="31">
        <f t="shared" si="1"/>
        <v>0</v>
      </c>
      <c r="I17" s="31">
        <f t="shared" si="2"/>
        <v>0.29437929519462808</v>
      </c>
      <c r="J17" s="32">
        <f t="shared" si="5"/>
        <v>6.2349534722222231</v>
      </c>
      <c r="K17" s="32">
        <f t="shared" si="3"/>
        <v>3.1174767361111115</v>
      </c>
      <c r="L17" s="29">
        <v>10</v>
      </c>
      <c r="M17" s="33">
        <f t="shared" si="6"/>
        <v>0.2</v>
      </c>
      <c r="N17" s="29">
        <v>24</v>
      </c>
      <c r="O17" s="34">
        <f t="shared" ref="O17:P17" si="25">D17/7</f>
        <v>0.2857142857142857</v>
      </c>
      <c r="P17" s="34">
        <f t="shared" si="25"/>
        <v>0</v>
      </c>
      <c r="Q17" s="29">
        <f t="shared" si="8"/>
        <v>84</v>
      </c>
      <c r="R17" s="29"/>
      <c r="S17" s="35">
        <v>2.9803921568627398</v>
      </c>
      <c r="T17" s="28">
        <v>75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2.0306712962962964E-2</v>
      </c>
      <c r="AD17" s="39">
        <f t="shared" si="12"/>
        <v>-5.6046527777777778E-2</v>
      </c>
      <c r="AE17" s="39">
        <v>-3.48</v>
      </c>
      <c r="AF17" s="39">
        <v>-2.3759999999999999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9.043333333333333</v>
      </c>
      <c r="D18" s="29">
        <v>3</v>
      </c>
      <c r="E18" s="29">
        <v>0</v>
      </c>
      <c r="F18" s="32">
        <v>27.13</v>
      </c>
      <c r="G18" s="30">
        <v>-0.05</v>
      </c>
      <c r="H18" s="31">
        <f t="shared" si="1"/>
        <v>1.8429782528566164E-3</v>
      </c>
      <c r="I18" s="31">
        <f t="shared" si="2"/>
        <v>0.19750940686816551</v>
      </c>
      <c r="J18" s="32">
        <f t="shared" si="5"/>
        <v>5.3584302083333304</v>
      </c>
      <c r="K18" s="32">
        <f t="shared" si="3"/>
        <v>1.7861434027777767</v>
      </c>
      <c r="L18" s="29">
        <v>18</v>
      </c>
      <c r="M18" s="33">
        <f t="shared" si="6"/>
        <v>0.16666666666666666</v>
      </c>
      <c r="N18" s="29">
        <v>21</v>
      </c>
      <c r="O18" s="34">
        <f t="shared" ref="O18:P18" si="26">D18/7</f>
        <v>0.42857142857142855</v>
      </c>
      <c r="P18" s="34">
        <f t="shared" si="26"/>
        <v>0</v>
      </c>
      <c r="Q18" s="29">
        <f t="shared" si="8"/>
        <v>49</v>
      </c>
      <c r="R18" s="29"/>
      <c r="S18" s="35">
        <v>2.2535211267605599</v>
      </c>
      <c r="T18" s="28">
        <v>75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2.0306712962962964E-2</v>
      </c>
      <c r="AD18" s="39">
        <f t="shared" si="12"/>
        <v>-8.4069791666666671E-2</v>
      </c>
      <c r="AE18" s="39">
        <v>-3.48</v>
      </c>
      <c r="AF18" s="39">
        <v>-2.3759999999999999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8.9500000000000011</v>
      </c>
      <c r="D19" s="29">
        <v>6</v>
      </c>
      <c r="E19" s="29">
        <v>0</v>
      </c>
      <c r="F19" s="32">
        <v>53.7</v>
      </c>
      <c r="G19" s="30">
        <v>-0.16</v>
      </c>
      <c r="H19" s="31">
        <f t="shared" si="1"/>
        <v>2.9795158286778397E-3</v>
      </c>
      <c r="I19" s="31">
        <f t="shared" si="2"/>
        <v>0.17707375077591561</v>
      </c>
      <c r="J19" s="32">
        <f t="shared" si="5"/>
        <v>9.5088604166666695</v>
      </c>
      <c r="K19" s="32">
        <f t="shared" si="3"/>
        <v>1.5848100694444449</v>
      </c>
      <c r="L19" s="29">
        <v>33</v>
      </c>
      <c r="M19" s="33">
        <f t="shared" si="6"/>
        <v>0.18181818181818182</v>
      </c>
      <c r="N19" s="29">
        <v>15</v>
      </c>
      <c r="O19" s="34">
        <f t="shared" ref="O19:P19" si="27">D19/7</f>
        <v>0.8571428571428571</v>
      </c>
      <c r="P19" s="34">
        <f t="shared" si="27"/>
        <v>0</v>
      </c>
      <c r="Q19" s="29">
        <f t="shared" si="8"/>
        <v>17</v>
      </c>
      <c r="R19" s="29"/>
      <c r="S19" s="35">
        <v>4.3157894736842097</v>
      </c>
      <c r="T19" s="28">
        <v>75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2.0306712962962964E-2</v>
      </c>
      <c r="AD19" s="39">
        <f t="shared" si="12"/>
        <v>-0.16813958333333334</v>
      </c>
      <c r="AE19" s="39">
        <v>-3.48</v>
      </c>
      <c r="AF19" s="39">
        <v>-2.4880000000000004</v>
      </c>
      <c r="AG19" s="39">
        <v>0</v>
      </c>
    </row>
    <row r="20" spans="1:33" ht="15.75" customHeight="1" x14ac:dyDescent="0.2">
      <c r="A20" s="28" t="s">
        <v>62</v>
      </c>
      <c r="B20" s="28" t="s">
        <v>121</v>
      </c>
      <c r="C20" s="15">
        <f t="shared" si="4"/>
        <v>8.9500000000000011</v>
      </c>
      <c r="D20" s="29">
        <v>8</v>
      </c>
      <c r="E20" s="29">
        <v>1</v>
      </c>
      <c r="F20" s="32">
        <v>71.600000000000009</v>
      </c>
      <c r="G20" s="30">
        <v>0</v>
      </c>
      <c r="H20" s="31">
        <f t="shared" si="1"/>
        <v>0</v>
      </c>
      <c r="I20" s="31">
        <f t="shared" si="2"/>
        <v>0.18005326660459345</v>
      </c>
      <c r="J20" s="32">
        <f t="shared" si="5"/>
        <v>12.891813888888892</v>
      </c>
      <c r="K20" s="32">
        <f t="shared" si="3"/>
        <v>1.6114767361111115</v>
      </c>
      <c r="L20" s="29">
        <v>30</v>
      </c>
      <c r="M20" s="33">
        <f t="shared" si="6"/>
        <v>0.26666666666666666</v>
      </c>
      <c r="N20" s="29">
        <v>6</v>
      </c>
      <c r="O20" s="34">
        <f t="shared" ref="O20:P20" si="28">D20/7</f>
        <v>1.1428571428571428</v>
      </c>
      <c r="P20" s="34">
        <f t="shared" si="28"/>
        <v>0.14285714285714285</v>
      </c>
      <c r="Q20" s="29">
        <f t="shared" si="8"/>
        <v>4</v>
      </c>
      <c r="R20" s="29"/>
      <c r="S20" s="35">
        <v>4</v>
      </c>
      <c r="T20" s="28">
        <v>75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2.0306712962962964E-2</v>
      </c>
      <c r="AD20" s="39">
        <f t="shared" si="12"/>
        <v>-0.22418611111111111</v>
      </c>
      <c r="AE20" s="39">
        <v>-3.48</v>
      </c>
      <c r="AF20" s="39">
        <v>-2.4880000000000004</v>
      </c>
      <c r="AG20" s="39">
        <v>0</v>
      </c>
    </row>
    <row r="21" spans="1:33" ht="15.75" customHeight="1" x14ac:dyDescent="0.2">
      <c r="A21" s="28" t="s">
        <v>63</v>
      </c>
      <c r="B21" s="28" t="s">
        <v>100</v>
      </c>
      <c r="C21" s="15">
        <f t="shared" si="4"/>
        <v>9.4499999999999993</v>
      </c>
      <c r="D21" s="29">
        <v>4</v>
      </c>
      <c r="E21" s="29">
        <v>1</v>
      </c>
      <c r="F21" s="32">
        <v>37.799999999999997</v>
      </c>
      <c r="G21" s="30">
        <v>-0.08</v>
      </c>
      <c r="H21" s="31">
        <f t="shared" si="1"/>
        <v>2.1164021164021165E-3</v>
      </c>
      <c r="I21" s="31">
        <f t="shared" si="2"/>
        <v>0.21338378159905924</v>
      </c>
      <c r="J21" s="32">
        <f t="shared" si="5"/>
        <v>8.0659069444444391</v>
      </c>
      <c r="K21" s="32">
        <f t="shared" si="3"/>
        <v>2.0164767361111098</v>
      </c>
      <c r="L21" s="29">
        <v>19</v>
      </c>
      <c r="M21" s="33">
        <f t="shared" si="6"/>
        <v>0.21052631578947367</v>
      </c>
      <c r="N21" s="29">
        <v>4</v>
      </c>
      <c r="O21" s="34">
        <f t="shared" ref="O21:P21" si="29">D21/7</f>
        <v>0.5714285714285714</v>
      </c>
      <c r="P21" s="34">
        <f t="shared" si="29"/>
        <v>0.14285714285714285</v>
      </c>
      <c r="Q21" s="29">
        <f t="shared" si="8"/>
        <v>5</v>
      </c>
      <c r="R21" s="29"/>
      <c r="S21" s="35">
        <v>3.2857142857142798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2.0306712962962964E-2</v>
      </c>
      <c r="AD21" s="39">
        <f t="shared" si="12"/>
        <v>-0.11209305555555556</v>
      </c>
      <c r="AE21" s="39">
        <v>-3.48</v>
      </c>
      <c r="AF21" s="39">
        <v>-2.4880000000000004</v>
      </c>
      <c r="AG21" s="39">
        <v>0</v>
      </c>
    </row>
    <row r="22" spans="1:33" ht="15.75" customHeight="1" x14ac:dyDescent="0.2">
      <c r="A22" s="28" t="s">
        <v>64</v>
      </c>
      <c r="B22" s="28"/>
      <c r="C22" s="15">
        <f t="shared" si="4"/>
        <v>9.9699999999999989</v>
      </c>
      <c r="D22" s="29">
        <v>2</v>
      </c>
      <c r="E22" s="29">
        <v>0</v>
      </c>
      <c r="F22" s="30">
        <v>19.939999999999998</v>
      </c>
      <c r="G22" s="30">
        <v>0</v>
      </c>
      <c r="H22" s="31">
        <f t="shared" si="1"/>
        <v>0</v>
      </c>
      <c r="I22" s="31">
        <f t="shared" si="2"/>
        <v>0.24859345397303007</v>
      </c>
      <c r="J22" s="32">
        <f t="shared" si="5"/>
        <v>4.956953472222219</v>
      </c>
      <c r="K22" s="32">
        <f t="shared" si="3"/>
        <v>2.4784767361111095</v>
      </c>
      <c r="L22" s="29">
        <v>7</v>
      </c>
      <c r="M22" s="33">
        <f t="shared" si="6"/>
        <v>0.2857142857142857</v>
      </c>
      <c r="N22" s="29">
        <v>0</v>
      </c>
      <c r="O22" s="34">
        <f t="shared" ref="O22:P22" si="30">D22/7</f>
        <v>0.2857142857142857</v>
      </c>
      <c r="P22" s="34">
        <f t="shared" si="30"/>
        <v>0</v>
      </c>
      <c r="Q22" s="29">
        <f t="shared" si="8"/>
        <v>0</v>
      </c>
      <c r="R22" s="29"/>
      <c r="S22" s="35" t="e">
        <v>#N/A</v>
      </c>
      <c r="T22" s="28">
        <v>75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2.0306712962962964E-2</v>
      </c>
      <c r="AD22" s="39">
        <f t="shared" si="12"/>
        <v>-5.6046527777777778E-2</v>
      </c>
      <c r="AE22" s="39">
        <v>-3.48</v>
      </c>
      <c r="AF22" s="39">
        <v>-2.4880000000000004</v>
      </c>
      <c r="AG22" s="39">
        <v>0</v>
      </c>
    </row>
    <row r="23" spans="1:33" ht="15.75" customHeight="1" x14ac:dyDescent="0.2">
      <c r="A23" s="28" t="s">
        <v>65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75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2.0306712962962964E-2</v>
      </c>
      <c r="AD23" s="39">
        <f t="shared" si="12"/>
        <v>0</v>
      </c>
      <c r="AE23" s="39">
        <v>-3.48</v>
      </c>
      <c r="AF23" s="39">
        <v>-2.4880000000000004</v>
      </c>
      <c r="AG23" s="39">
        <v>0</v>
      </c>
    </row>
    <row r="24" spans="1:33" ht="15.75" customHeight="1" x14ac:dyDescent="0.2">
      <c r="A24" s="28" t="s">
        <v>66</v>
      </c>
      <c r="B24" s="28" t="s">
        <v>100</v>
      </c>
      <c r="C24" s="15">
        <f t="shared" si="4"/>
        <v>9.9499999999999993</v>
      </c>
      <c r="D24" s="29">
        <v>1</v>
      </c>
      <c r="E24" s="29">
        <v>0</v>
      </c>
      <c r="F24" s="32">
        <v>9.9499999999999993</v>
      </c>
      <c r="G24" s="32">
        <v>0</v>
      </c>
      <c r="H24" s="31">
        <f t="shared" si="1"/>
        <v>0</v>
      </c>
      <c r="I24" s="31">
        <f t="shared" si="2"/>
        <v>0.24738459659408144</v>
      </c>
      <c r="J24" s="32">
        <f t="shared" si="5"/>
        <v>2.4614767361111101</v>
      </c>
      <c r="K24" s="32">
        <f t="shared" si="3"/>
        <v>2.4614767361111101</v>
      </c>
      <c r="L24" s="29">
        <v>6</v>
      </c>
      <c r="M24" s="33">
        <f t="shared" si="6"/>
        <v>0.16666666666666666</v>
      </c>
      <c r="N24" s="29">
        <v>1</v>
      </c>
      <c r="O24" s="34">
        <f t="shared" ref="O24:P24" si="32">D24/7</f>
        <v>0.14285714285714285</v>
      </c>
      <c r="P24" s="34">
        <f t="shared" si="32"/>
        <v>0</v>
      </c>
      <c r="Q24" s="29">
        <f t="shared" si="8"/>
        <v>7</v>
      </c>
      <c r="R24" s="29"/>
      <c r="S24" s="35">
        <v>4.875</v>
      </c>
      <c r="T24" s="28">
        <v>75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2.0306712962962999E-2</v>
      </c>
      <c r="AD24" s="39">
        <f t="shared" si="12"/>
        <v>-2.8023263888888934E-2</v>
      </c>
      <c r="AE24" s="39">
        <v>-3.48</v>
      </c>
      <c r="AF24" s="39">
        <v>-2.4880000000000004</v>
      </c>
      <c r="AG24" s="39">
        <v>0</v>
      </c>
    </row>
    <row r="25" spans="1:33" ht="15.75" customHeight="1" x14ac:dyDescent="0.2">
      <c r="A25" s="28" t="s">
        <v>67</v>
      </c>
      <c r="B25" s="14"/>
      <c r="C25" s="15" t="str">
        <f t="shared" si="4"/>
        <v xml:space="preserve"> - </v>
      </c>
      <c r="D25" s="29">
        <v>0</v>
      </c>
      <c r="E25" s="29">
        <v>0</v>
      </c>
      <c r="F25" s="32">
        <v>0</v>
      </c>
      <c r="G25" s="32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29">
        <v>0</v>
      </c>
      <c r="M25" s="33" t="str">
        <f t="shared" si="6"/>
        <v>-</v>
      </c>
      <c r="N25" s="29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35">
        <v>0</v>
      </c>
      <c r="T25" s="28">
        <v>1575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2.0306712962962999E-2</v>
      </c>
      <c r="AD25" s="39">
        <f t="shared" si="12"/>
        <v>0</v>
      </c>
      <c r="AE25" s="39">
        <v>-3.48</v>
      </c>
      <c r="AF25" s="39">
        <v>-2.4900000000000002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1575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2.0306712962962999E-2</v>
      </c>
      <c r="AD26" s="39">
        <f t="shared" si="12"/>
        <v>0</v>
      </c>
      <c r="AE26" s="25">
        <v>-3.48</v>
      </c>
      <c r="AF26" s="25">
        <v>-2.4948000000000001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1575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2.0306712962962999E-2</v>
      </c>
      <c r="AD27" s="39">
        <f t="shared" si="12"/>
        <v>0</v>
      </c>
      <c r="AE27" s="25">
        <v>-3.48</v>
      </c>
      <c r="AF27" s="25">
        <v>-2.4948000000000001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1500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2.0306712962962999E-2</v>
      </c>
      <c r="AD28" s="39">
        <f t="shared" si="12"/>
        <v>0</v>
      </c>
      <c r="AE28" s="25">
        <v>-3.48</v>
      </c>
      <c r="AF28" s="25">
        <v>-2.4948000000000001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1500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2.0306712962962999E-2</v>
      </c>
      <c r="AD29" s="39">
        <f t="shared" si="12"/>
        <v>0</v>
      </c>
      <c r="AE29" s="25">
        <v>-3.48</v>
      </c>
      <c r="AF29" s="25">
        <v>-2.4775908742200001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1575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2.0306712962962999E-2</v>
      </c>
      <c r="AD30" s="39">
        <f t="shared" si="12"/>
        <v>0</v>
      </c>
      <c r="AE30" s="25">
        <v>-3.48</v>
      </c>
      <c r="AF30" s="25">
        <v>-2.4775908742200001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75</v>
      </c>
      <c r="U31" s="22" t="s">
        <v>33</v>
      </c>
      <c r="V31" s="1" t="s">
        <v>1488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2.0306712962962999E-2</v>
      </c>
      <c r="AD31" s="39">
        <f t="shared" si="12"/>
        <v>0</v>
      </c>
      <c r="AE31" s="43">
        <v>-3.48</v>
      </c>
      <c r="AF31" s="43">
        <v>-2.4775908742200001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2.0306712962962999E-2</v>
      </c>
      <c r="AD32" s="39">
        <f t="shared" si="12"/>
        <v>0</v>
      </c>
      <c r="AE32" s="58">
        <v>-3.48</v>
      </c>
      <c r="AF32" s="58">
        <v>-2.4775908742200001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3.5" customWidth="1"/>
    <col min="22" max="22" width="6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15 Ft Extension Cord with Foot Switch and 3 Electrical Power Outlet - 16/2 Durable Green Foot Tap Extension Cord Pack")</f>
        <v>2 Pack of 15 Ft Extension Cord with Foot Switch and 3 Electrical Power Outlet - 16/2 Durable Green Foot Tap Extension Cord Pack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Info!B1:BJ5000""),2,FALSE),"""")"),"B07VN8L73G")</f>
        <v>B07VN8L73G</v>
      </c>
      <c r="B2" s="3" t="s">
        <v>600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36.5" customHeight="1" x14ac:dyDescent="0.2">
      <c r="A3" s="76" t="s">
        <v>30</v>
      </c>
      <c r="B3" s="77"/>
      <c r="C3" s="47">
        <f>((AE32+AF32)/0.85)*-1</f>
        <v>11.419600072941178</v>
      </c>
      <c r="D3" s="5">
        <f>SUM(D4:D99765)</f>
        <v>73</v>
      </c>
      <c r="E3" s="5"/>
      <c r="F3" s="6">
        <f t="shared" ref="F3:G3" si="0">SUM(F4:F99765)</f>
        <v>1081.33</v>
      </c>
      <c r="G3" s="6">
        <f t="shared" si="0"/>
        <v>-0.4</v>
      </c>
      <c r="H3" s="7">
        <f t="shared" ref="H3:H32" si="1">G3/F3*-1</f>
        <v>3.699148271110577E-4</v>
      </c>
      <c r="I3" s="8">
        <f t="shared" ref="I3:I32" si="2">J3/F3</f>
        <v>0.20538817515032357</v>
      </c>
      <c r="J3" s="6">
        <f>SUM(J4:J99765)</f>
        <v>222.09239543529935</v>
      </c>
      <c r="K3" s="6">
        <f t="shared" ref="K3:K32" si="3">J3/D3</f>
        <v>3.0423615813054705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Sheet!a1:g5000""),2,FALSE),"""")"),"0.75 - March
0.75 - April
0.75 - May
0.5 - June
0.5 - July
0.5 - Aug
0.5 - Sept
1 - Oct
5.5 - Nov
5.5 - Dec
0.5 - Jan
0.75 - Feb")</f>
        <v>0.75 - March
0.75 - April
0.75 - May
0.5 - June
0.5 - July
0.5 - Aug
0.5 - Sept
1 - Oct
5.5 - Nov
5.5 - Dec
0.5 - Jan
0.75 -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1.3698630136986301E-2</v>
      </c>
      <c r="Y3" s="6"/>
      <c r="Z3" s="5"/>
      <c r="AA3" s="5"/>
      <c r="AB3" s="5"/>
      <c r="AC3" s="5"/>
      <c r="AD3" s="6">
        <f>SUM(AD4:AD99765)</f>
        <v>-4.9098481544444432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Info!B2:BZ7000""),37,FALSE)),"""")*-1"),-4.756660062)</f>
        <v>-4.7566600619999999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266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1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180</v>
      </c>
      <c r="U4" s="22">
        <v>135</v>
      </c>
      <c r="V4" s="23" t="s">
        <v>601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-4.5037606837606834</v>
      </c>
      <c r="AG4" s="25">
        <v>0</v>
      </c>
    </row>
    <row r="5" spans="1:33" ht="15.75" customHeight="1" x14ac:dyDescent="0.2">
      <c r="A5" s="28" t="s">
        <v>35</v>
      </c>
      <c r="B5" s="28" t="s">
        <v>100</v>
      </c>
      <c r="C5" s="15">
        <f t="shared" si="4"/>
        <v>19.989999999999998</v>
      </c>
      <c r="D5" s="29">
        <v>1</v>
      </c>
      <c r="E5" s="29">
        <v>0</v>
      </c>
      <c r="F5" s="30">
        <v>19.989999999999998</v>
      </c>
      <c r="G5" s="30">
        <v>0</v>
      </c>
      <c r="H5" s="31">
        <f t="shared" si="1"/>
        <v>0</v>
      </c>
      <c r="I5" s="31">
        <f t="shared" si="2"/>
        <v>0.37826014449532458</v>
      </c>
      <c r="J5" s="32">
        <f t="shared" si="5"/>
        <v>7.5614202884615374</v>
      </c>
      <c r="K5" s="32">
        <f t="shared" si="3"/>
        <v>7.5614202884615374</v>
      </c>
      <c r="L5" s="29">
        <v>10</v>
      </c>
      <c r="M5" s="33">
        <f t="shared" si="6"/>
        <v>0.1</v>
      </c>
      <c r="N5" s="29">
        <v>0</v>
      </c>
      <c r="O5" s="34">
        <f t="shared" ref="O5:P5" si="13">D5/7</f>
        <v>0.14285714285714285</v>
      </c>
      <c r="P5" s="34">
        <f t="shared" si="13"/>
        <v>0</v>
      </c>
      <c r="Q5" s="29">
        <f t="shared" si="8"/>
        <v>0</v>
      </c>
      <c r="R5" s="29"/>
      <c r="S5" s="35" t="e">
        <v>#N/A</v>
      </c>
      <c r="T5" s="28">
        <v>180</v>
      </c>
      <c r="U5" s="36">
        <v>135</v>
      </c>
      <c r="V5" s="37" t="s">
        <v>602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1.9071759259259261E-2</v>
      </c>
      <c r="AD5" s="39">
        <f t="shared" si="12"/>
        <v>-2.6319027777777778E-2</v>
      </c>
      <c r="AE5" s="39">
        <v>-4.9000000000000004</v>
      </c>
      <c r="AF5" s="39">
        <v>-4.5037606837606834</v>
      </c>
      <c r="AG5" s="39">
        <v>0</v>
      </c>
    </row>
    <row r="6" spans="1:33" ht="15.75" customHeight="1" x14ac:dyDescent="0.2">
      <c r="A6" s="28" t="s">
        <v>37</v>
      </c>
      <c r="B6" s="28" t="s">
        <v>100</v>
      </c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1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45</v>
      </c>
      <c r="U6" s="36">
        <v>45</v>
      </c>
      <c r="V6" s="37" t="s">
        <v>603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-4.5037606837606834</v>
      </c>
      <c r="AG6" s="39">
        <v>0</v>
      </c>
    </row>
    <row r="7" spans="1:33" ht="15.75" customHeight="1" x14ac:dyDescent="0.2">
      <c r="A7" s="28" t="s">
        <v>39</v>
      </c>
      <c r="B7" s="28" t="s">
        <v>604</v>
      </c>
      <c r="C7" s="15">
        <f t="shared" si="4"/>
        <v>19.13</v>
      </c>
      <c r="D7" s="29">
        <v>3</v>
      </c>
      <c r="E7" s="29">
        <v>0</v>
      </c>
      <c r="F7" s="30">
        <v>57.39</v>
      </c>
      <c r="G7" s="30">
        <v>0</v>
      </c>
      <c r="H7" s="31">
        <f t="shared" si="1"/>
        <v>0</v>
      </c>
      <c r="I7" s="31">
        <f t="shared" si="2"/>
        <v>0.35705281173348341</v>
      </c>
      <c r="J7" s="32">
        <f t="shared" si="5"/>
        <v>20.491260865384614</v>
      </c>
      <c r="K7" s="32">
        <f t="shared" si="3"/>
        <v>6.8304202884615384</v>
      </c>
      <c r="L7" s="29">
        <v>12</v>
      </c>
      <c r="M7" s="33">
        <f t="shared" si="6"/>
        <v>0.25</v>
      </c>
      <c r="N7" s="29">
        <v>15</v>
      </c>
      <c r="O7" s="34">
        <f t="shared" ref="O7:P7" si="15">D7/7</f>
        <v>0.42857142857142855</v>
      </c>
      <c r="P7" s="34">
        <f t="shared" si="15"/>
        <v>0</v>
      </c>
      <c r="Q7" s="29">
        <f t="shared" si="8"/>
        <v>35</v>
      </c>
      <c r="R7" s="29"/>
      <c r="S7" s="35">
        <v>6.3265306122448903</v>
      </c>
      <c r="T7" s="28">
        <v>45</v>
      </c>
      <c r="U7" s="36">
        <v>45</v>
      </c>
      <c r="V7" s="37" t="s">
        <v>605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1.9071759259259261E-2</v>
      </c>
      <c r="AD7" s="39">
        <f t="shared" si="12"/>
        <v>-7.8957083333333331E-2</v>
      </c>
      <c r="AE7" s="39">
        <v>-4.9000000000000004</v>
      </c>
      <c r="AF7" s="39">
        <v>-4.5037606837606834</v>
      </c>
      <c r="AG7" s="39">
        <v>0</v>
      </c>
    </row>
    <row r="8" spans="1:33" ht="15.75" customHeight="1" x14ac:dyDescent="0.2">
      <c r="A8" s="28" t="s">
        <v>41</v>
      </c>
      <c r="B8" s="28" t="s">
        <v>98</v>
      </c>
      <c r="C8" s="15">
        <f t="shared" si="4"/>
        <v>15.82</v>
      </c>
      <c r="D8" s="29">
        <v>4</v>
      </c>
      <c r="E8" s="29">
        <v>0</v>
      </c>
      <c r="F8" s="30">
        <v>63.28</v>
      </c>
      <c r="G8" s="30">
        <v>-0.29000000000000004</v>
      </c>
      <c r="H8" s="31">
        <f t="shared" si="1"/>
        <v>4.5828065739570165E-3</v>
      </c>
      <c r="I8" s="31">
        <f t="shared" si="2"/>
        <v>0.24956896158168276</v>
      </c>
      <c r="J8" s="32">
        <f t="shared" si="5"/>
        <v>15.792723888888885</v>
      </c>
      <c r="K8" s="32">
        <f t="shared" si="3"/>
        <v>3.9481809722222212</v>
      </c>
      <c r="L8" s="29">
        <v>21</v>
      </c>
      <c r="M8" s="33">
        <f t="shared" si="6"/>
        <v>0.19047619047619047</v>
      </c>
      <c r="N8" s="29">
        <v>56</v>
      </c>
      <c r="O8" s="34">
        <f t="shared" ref="O8:P8" si="16">D8/7</f>
        <v>0.5714285714285714</v>
      </c>
      <c r="P8" s="34">
        <f t="shared" si="16"/>
        <v>0</v>
      </c>
      <c r="Q8" s="29">
        <f t="shared" si="8"/>
        <v>98</v>
      </c>
      <c r="R8" s="29"/>
      <c r="S8" s="35">
        <v>5.4887892376681604</v>
      </c>
      <c r="T8" s="28">
        <v>0</v>
      </c>
      <c r="U8" s="36" t="s">
        <v>33</v>
      </c>
      <c r="V8" s="37" t="s">
        <v>33</v>
      </c>
      <c r="W8" s="28">
        <v>1</v>
      </c>
      <c r="X8" s="38">
        <f t="shared" si="9"/>
        <v>0.25</v>
      </c>
      <c r="Y8" s="39">
        <f t="shared" si="10"/>
        <v>0.29000000000000004</v>
      </c>
      <c r="Z8" s="28">
        <v>0</v>
      </c>
      <c r="AA8" s="28" t="s">
        <v>34</v>
      </c>
      <c r="AB8" s="40">
        <f t="shared" si="11"/>
        <v>-0.69</v>
      </c>
      <c r="AC8" s="41">
        <v>1.9071759259259261E-2</v>
      </c>
      <c r="AD8" s="39">
        <f t="shared" si="12"/>
        <v>-0.10527611111111111</v>
      </c>
      <c r="AE8" s="39">
        <v>-4.9000000000000004</v>
      </c>
      <c r="AF8" s="39">
        <v>-4.5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14.994</v>
      </c>
      <c r="D9" s="29">
        <v>5</v>
      </c>
      <c r="E9" s="29">
        <v>1</v>
      </c>
      <c r="F9" s="30">
        <v>74.97</v>
      </c>
      <c r="G9" s="30">
        <v>0</v>
      </c>
      <c r="H9" s="31">
        <f t="shared" si="1"/>
        <v>0</v>
      </c>
      <c r="I9" s="31">
        <f t="shared" si="2"/>
        <v>0.21891034120200822</v>
      </c>
      <c r="J9" s="32">
        <f t="shared" si="5"/>
        <v>16.411708279914556</v>
      </c>
      <c r="K9" s="32">
        <f t="shared" si="3"/>
        <v>3.2823416559829113</v>
      </c>
      <c r="L9" s="29">
        <v>23</v>
      </c>
      <c r="M9" s="33">
        <f t="shared" si="6"/>
        <v>0.21739130434782608</v>
      </c>
      <c r="N9" s="29">
        <v>49</v>
      </c>
      <c r="O9" s="34">
        <f t="shared" ref="O9:P9" si="17">D9/7</f>
        <v>0.7142857142857143</v>
      </c>
      <c r="P9" s="34">
        <f t="shared" si="17"/>
        <v>0.14285714285714285</v>
      </c>
      <c r="Q9" s="29">
        <f t="shared" si="8"/>
        <v>57</v>
      </c>
      <c r="R9" s="29"/>
      <c r="S9" s="35">
        <v>3.4457831325301198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1.9071759259259261E-2</v>
      </c>
      <c r="AD9" s="39">
        <f t="shared" si="12"/>
        <v>-0.13159513888888888</v>
      </c>
      <c r="AE9" s="39">
        <v>-4.9000000000000004</v>
      </c>
      <c r="AF9" s="39">
        <v>-4.5362393162393104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14.95</v>
      </c>
      <c r="D10" s="29">
        <v>5</v>
      </c>
      <c r="E10" s="29">
        <v>3</v>
      </c>
      <c r="F10" s="30">
        <v>74.75</v>
      </c>
      <c r="G10" s="30">
        <v>0</v>
      </c>
      <c r="H10" s="31">
        <f t="shared" si="1"/>
        <v>0</v>
      </c>
      <c r="I10" s="31">
        <f t="shared" si="2"/>
        <v>0.2170529535774523</v>
      </c>
      <c r="J10" s="32">
        <f t="shared" si="5"/>
        <v>16.224708279914559</v>
      </c>
      <c r="K10" s="32">
        <f t="shared" si="3"/>
        <v>3.2449416559829118</v>
      </c>
      <c r="L10" s="29">
        <v>24</v>
      </c>
      <c r="M10" s="33">
        <f t="shared" si="6"/>
        <v>0.20833333333333334</v>
      </c>
      <c r="N10" s="29">
        <v>29</v>
      </c>
      <c r="O10" s="34">
        <f t="shared" ref="O10:P10" si="18">D10/7</f>
        <v>0.7142857142857143</v>
      </c>
      <c r="P10" s="34">
        <f t="shared" si="18"/>
        <v>0.42857142857142855</v>
      </c>
      <c r="Q10" s="29">
        <f t="shared" si="8"/>
        <v>25</v>
      </c>
      <c r="R10" s="29"/>
      <c r="S10" s="35">
        <v>5.0158730158730096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1.9071759259259261E-2</v>
      </c>
      <c r="AD10" s="39">
        <f t="shared" si="12"/>
        <v>-0.13159513888888888</v>
      </c>
      <c r="AE10" s="39">
        <v>-4.9000000000000004</v>
      </c>
      <c r="AF10" s="39">
        <v>-4.5362393162393104</v>
      </c>
      <c r="AG10" s="39">
        <v>0</v>
      </c>
    </row>
    <row r="11" spans="1:33" ht="15.75" customHeight="1" x14ac:dyDescent="0.2">
      <c r="A11" s="28" t="s">
        <v>47</v>
      </c>
      <c r="B11" s="28" t="s">
        <v>98</v>
      </c>
      <c r="C11" s="15">
        <f t="shared" si="4"/>
        <v>14.994999999999999</v>
      </c>
      <c r="D11" s="29">
        <v>6</v>
      </c>
      <c r="E11" s="29">
        <v>1</v>
      </c>
      <c r="F11" s="30">
        <v>89.97</v>
      </c>
      <c r="G11" s="30">
        <v>-0.11</v>
      </c>
      <c r="H11" s="31">
        <f t="shared" si="1"/>
        <v>1.2226297654773814E-3</v>
      </c>
      <c r="I11" s="31">
        <f t="shared" si="2"/>
        <v>0.21772979810934157</v>
      </c>
      <c r="J11" s="32">
        <f t="shared" si="5"/>
        <v>19.58914993589746</v>
      </c>
      <c r="K11" s="32">
        <f t="shared" si="3"/>
        <v>3.2648583226495766</v>
      </c>
      <c r="L11" s="29">
        <v>18</v>
      </c>
      <c r="M11" s="33">
        <f t="shared" si="6"/>
        <v>0.33333333333333331</v>
      </c>
      <c r="N11" s="29">
        <v>37</v>
      </c>
      <c r="O11" s="34">
        <f t="shared" ref="O11:P11" si="19">D11/7</f>
        <v>0.8571428571428571</v>
      </c>
      <c r="P11" s="34">
        <f t="shared" si="19"/>
        <v>0.14285714285714285</v>
      </c>
      <c r="Q11" s="29">
        <f t="shared" si="8"/>
        <v>37</v>
      </c>
      <c r="R11" s="29"/>
      <c r="S11" s="35">
        <v>9.8378378378378297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1.9071759259259261E-2</v>
      </c>
      <c r="AD11" s="39">
        <f t="shared" si="12"/>
        <v>-0.15791416666666666</v>
      </c>
      <c r="AE11" s="39">
        <v>-4.9000000000000004</v>
      </c>
      <c r="AF11" s="39">
        <v>-4.5362393162393104</v>
      </c>
      <c r="AG11" s="39">
        <v>0</v>
      </c>
    </row>
    <row r="12" spans="1:33" ht="15.75" customHeight="1" x14ac:dyDescent="0.2">
      <c r="A12" s="28" t="s">
        <v>49</v>
      </c>
      <c r="B12" s="28" t="s">
        <v>606</v>
      </c>
      <c r="C12" s="15">
        <f t="shared" si="4"/>
        <v>14.949999999999998</v>
      </c>
      <c r="D12" s="29">
        <v>3</v>
      </c>
      <c r="E12" s="29">
        <v>0</v>
      </c>
      <c r="F12" s="30">
        <v>44.849999999999994</v>
      </c>
      <c r="G12" s="30">
        <v>0</v>
      </c>
      <c r="H12" s="31">
        <f t="shared" si="1"/>
        <v>0</v>
      </c>
      <c r="I12" s="31">
        <f t="shared" si="2"/>
        <v>0.21705295357745216</v>
      </c>
      <c r="J12" s="32">
        <f t="shared" si="5"/>
        <v>9.7348249679487289</v>
      </c>
      <c r="K12" s="32">
        <f t="shared" si="3"/>
        <v>3.2449416559829096</v>
      </c>
      <c r="L12" s="29">
        <v>16</v>
      </c>
      <c r="M12" s="33">
        <f t="shared" si="6"/>
        <v>0.1875</v>
      </c>
      <c r="N12" s="29">
        <v>34</v>
      </c>
      <c r="O12" s="34">
        <f t="shared" ref="O12:P12" si="20">D12/7</f>
        <v>0.42857142857142855</v>
      </c>
      <c r="P12" s="34">
        <f t="shared" si="20"/>
        <v>0</v>
      </c>
      <c r="Q12" s="29">
        <f t="shared" si="8"/>
        <v>79</v>
      </c>
      <c r="R12" s="29"/>
      <c r="S12" s="35">
        <v>11.806451612903199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1.9071759259259261E-2</v>
      </c>
      <c r="AD12" s="39">
        <f t="shared" si="12"/>
        <v>-7.8957083333333331E-2</v>
      </c>
      <c r="AE12" s="39">
        <v>-4.9000000000000004</v>
      </c>
      <c r="AF12" s="39">
        <v>-4.5362393162393104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14.215714285714286</v>
      </c>
      <c r="D13" s="29">
        <v>7</v>
      </c>
      <c r="E13" s="29">
        <v>4</v>
      </c>
      <c r="F13" s="32">
        <v>99.51</v>
      </c>
      <c r="G13" s="30">
        <v>0</v>
      </c>
      <c r="H13" s="31">
        <f t="shared" si="1"/>
        <v>0</v>
      </c>
      <c r="I13" s="31">
        <f t="shared" si="2"/>
        <v>0.18315680305720272</v>
      </c>
      <c r="J13" s="32">
        <f t="shared" si="5"/>
        <v>18.225933472222245</v>
      </c>
      <c r="K13" s="32">
        <f t="shared" si="3"/>
        <v>2.603704781746035</v>
      </c>
      <c r="L13" s="29">
        <v>23</v>
      </c>
      <c r="M13" s="33">
        <f t="shared" si="6"/>
        <v>0.30434782608695654</v>
      </c>
      <c r="N13" s="29">
        <v>26</v>
      </c>
      <c r="O13" s="34">
        <f t="shared" ref="O13:P13" si="21">D13/7</f>
        <v>1</v>
      </c>
      <c r="P13" s="34">
        <f t="shared" si="21"/>
        <v>0.5714285714285714</v>
      </c>
      <c r="Q13" s="29">
        <f t="shared" si="8"/>
        <v>16</v>
      </c>
      <c r="R13" s="29"/>
      <c r="S13" s="35">
        <v>7.3009708737864001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1.9071759259259261E-2</v>
      </c>
      <c r="AD13" s="39">
        <f t="shared" si="12"/>
        <v>-0.18423319444444444</v>
      </c>
      <c r="AE13" s="39">
        <v>-4.9000000000000004</v>
      </c>
      <c r="AF13" s="39">
        <v>-4.5533333333333301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13.984999999999999</v>
      </c>
      <c r="D14" s="29">
        <v>6</v>
      </c>
      <c r="E14" s="29">
        <v>3</v>
      </c>
      <c r="F14" s="32">
        <v>83.91</v>
      </c>
      <c r="G14" s="30">
        <v>0</v>
      </c>
      <c r="H14" s="31">
        <f t="shared" si="1"/>
        <v>0</v>
      </c>
      <c r="I14" s="31">
        <f t="shared" si="2"/>
        <v>0.17215571246970979</v>
      </c>
      <c r="J14" s="32">
        <f t="shared" si="5"/>
        <v>14.445585833333348</v>
      </c>
      <c r="K14" s="32">
        <f t="shared" si="3"/>
        <v>2.4075976388888916</v>
      </c>
      <c r="L14" s="29">
        <v>56</v>
      </c>
      <c r="M14" s="33">
        <f t="shared" si="6"/>
        <v>0.10714285714285714</v>
      </c>
      <c r="N14" s="29">
        <v>16</v>
      </c>
      <c r="O14" s="34">
        <f t="shared" ref="O14:P14" si="22">D14/7</f>
        <v>0.8571428571428571</v>
      </c>
      <c r="P14" s="34">
        <f t="shared" si="22"/>
        <v>0.42857142857142855</v>
      </c>
      <c r="Q14" s="29">
        <f t="shared" si="8"/>
        <v>12</v>
      </c>
      <c r="R14" s="29"/>
      <c r="S14" s="35">
        <v>3.46524064171123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1.9071759259259261E-2</v>
      </c>
      <c r="AD14" s="39">
        <f t="shared" si="12"/>
        <v>-0.15791416666666666</v>
      </c>
      <c r="AE14" s="39">
        <v>-4.9000000000000004</v>
      </c>
      <c r="AF14" s="39">
        <v>-4.5533333333333301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13.95</v>
      </c>
      <c r="D15" s="29">
        <v>4</v>
      </c>
      <c r="E15" s="29">
        <v>1</v>
      </c>
      <c r="F15" s="32">
        <v>55.8</v>
      </c>
      <c r="G15" s="30">
        <v>0</v>
      </c>
      <c r="H15" s="31">
        <f t="shared" si="1"/>
        <v>0</v>
      </c>
      <c r="I15" s="31">
        <f t="shared" si="2"/>
        <v>0.16396309972122683</v>
      </c>
      <c r="J15" s="32">
        <f t="shared" si="5"/>
        <v>9.1491409644444559</v>
      </c>
      <c r="K15" s="32">
        <f t="shared" si="3"/>
        <v>2.287285241111114</v>
      </c>
      <c r="L15" s="29">
        <v>49</v>
      </c>
      <c r="M15" s="33">
        <f t="shared" si="6"/>
        <v>8.1632653061224483E-2</v>
      </c>
      <c r="N15" s="29">
        <v>10</v>
      </c>
      <c r="O15" s="34">
        <f t="shared" ref="O15:P15" si="23">D15/7</f>
        <v>0.5714285714285714</v>
      </c>
      <c r="P15" s="34">
        <f t="shared" si="23"/>
        <v>0.14285714285714285</v>
      </c>
      <c r="Q15" s="29">
        <f t="shared" si="8"/>
        <v>14</v>
      </c>
      <c r="R15" s="29"/>
      <c r="S15" s="35">
        <v>3.71717171717171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8.4696685185185194E-2</v>
      </c>
      <c r="AD15" s="39">
        <f t="shared" si="12"/>
        <v>-0.46752570222222223</v>
      </c>
      <c r="AE15" s="39">
        <v>-4.9000000000000004</v>
      </c>
      <c r="AF15" s="39">
        <v>-4.5533333333333301</v>
      </c>
      <c r="AG15" s="39">
        <v>0</v>
      </c>
    </row>
    <row r="16" spans="1:33" ht="15.75" customHeight="1" x14ac:dyDescent="0.2">
      <c r="A16" s="28" t="s">
        <v>56</v>
      </c>
      <c r="B16" s="28" t="s">
        <v>100</v>
      </c>
      <c r="C16" s="15">
        <f t="shared" si="4"/>
        <v>13.963333333333331</v>
      </c>
      <c r="D16" s="29">
        <v>9</v>
      </c>
      <c r="E16" s="29">
        <v>0</v>
      </c>
      <c r="F16" s="32">
        <v>125.66999999999999</v>
      </c>
      <c r="G16" s="30">
        <v>0</v>
      </c>
      <c r="H16" s="31">
        <f t="shared" si="1"/>
        <v>0</v>
      </c>
      <c r="I16" s="31">
        <f t="shared" si="2"/>
        <v>0.16461818389432656</v>
      </c>
      <c r="J16" s="32">
        <f t="shared" si="5"/>
        <v>20.687567170000015</v>
      </c>
      <c r="K16" s="32">
        <f t="shared" si="3"/>
        <v>2.2986185744444461</v>
      </c>
      <c r="L16" s="29">
        <v>47</v>
      </c>
      <c r="M16" s="33">
        <f t="shared" si="6"/>
        <v>0.19148936170212766</v>
      </c>
      <c r="N16" s="29">
        <v>4</v>
      </c>
      <c r="O16" s="34">
        <f t="shared" ref="O16:P16" si="24">D16/7</f>
        <v>1.2857142857142858</v>
      </c>
      <c r="P16" s="34">
        <f t="shared" si="24"/>
        <v>0</v>
      </c>
      <c r="Q16" s="29">
        <f t="shared" si="8"/>
        <v>3</v>
      </c>
      <c r="R16" s="29"/>
      <c r="S16" s="35">
        <v>3.7808219178082099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8.4696685185185194E-2</v>
      </c>
      <c r="AD16" s="39">
        <f t="shared" si="12"/>
        <v>-1.0519328299999999</v>
      </c>
      <c r="AE16" s="39">
        <v>-4.9000000000000004</v>
      </c>
      <c r="AF16" s="39">
        <v>-4.5533333333333301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14.089999999999998</v>
      </c>
      <c r="D17" s="29">
        <v>3</v>
      </c>
      <c r="E17" s="29">
        <v>0</v>
      </c>
      <c r="F17" s="32">
        <v>42.269999999999996</v>
      </c>
      <c r="G17" s="30">
        <v>0</v>
      </c>
      <c r="H17" s="31">
        <f t="shared" si="1"/>
        <v>0</v>
      </c>
      <c r="I17" s="31">
        <f t="shared" si="2"/>
        <v>0.17077964805614718</v>
      </c>
      <c r="J17" s="32">
        <f t="shared" si="5"/>
        <v>7.2188557233333404</v>
      </c>
      <c r="K17" s="32">
        <f t="shared" si="3"/>
        <v>2.4062852411111133</v>
      </c>
      <c r="L17" s="29">
        <v>13</v>
      </c>
      <c r="M17" s="33">
        <f t="shared" si="6"/>
        <v>0.23076923076923078</v>
      </c>
      <c r="N17" s="29">
        <v>42</v>
      </c>
      <c r="O17" s="34">
        <f t="shared" ref="O17:P17" si="25">D17/7</f>
        <v>0.42857142857142855</v>
      </c>
      <c r="P17" s="34">
        <f t="shared" si="25"/>
        <v>0</v>
      </c>
      <c r="Q17" s="29">
        <f t="shared" si="8"/>
        <v>98</v>
      </c>
      <c r="R17" s="29"/>
      <c r="S17" s="35">
        <v>1.8206896551724101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8.4696685185185194E-2</v>
      </c>
      <c r="AD17" s="39">
        <f t="shared" si="12"/>
        <v>-0.35064427666666664</v>
      </c>
      <c r="AE17" s="39">
        <v>-4.9000000000000004</v>
      </c>
      <c r="AF17" s="39">
        <v>-4.5533333333333301</v>
      </c>
      <c r="AG17" s="39">
        <v>0</v>
      </c>
    </row>
    <row r="18" spans="1:33" ht="15.75" customHeight="1" x14ac:dyDescent="0.2">
      <c r="A18" s="28" t="s">
        <v>59</v>
      </c>
      <c r="B18" s="28" t="s">
        <v>495</v>
      </c>
      <c r="C18" s="15">
        <f t="shared" si="4"/>
        <v>13.950000000000001</v>
      </c>
      <c r="D18" s="29">
        <v>7</v>
      </c>
      <c r="E18" s="29">
        <v>2</v>
      </c>
      <c r="F18" s="32">
        <v>97.65</v>
      </c>
      <c r="G18" s="30">
        <v>0</v>
      </c>
      <c r="H18" s="31">
        <f t="shared" si="1"/>
        <v>0</v>
      </c>
      <c r="I18" s="31">
        <f t="shared" si="2"/>
        <v>0.1639630997212268</v>
      </c>
      <c r="J18" s="32">
        <f t="shared" si="5"/>
        <v>16.010996687777798</v>
      </c>
      <c r="K18" s="32">
        <f t="shared" si="3"/>
        <v>2.287285241111114</v>
      </c>
      <c r="L18" s="29">
        <v>24</v>
      </c>
      <c r="M18" s="33">
        <f t="shared" si="6"/>
        <v>0.29166666666666669</v>
      </c>
      <c r="N18" s="29">
        <v>23</v>
      </c>
      <c r="O18" s="34">
        <f t="shared" ref="O18:P18" si="26">D18/7</f>
        <v>1</v>
      </c>
      <c r="P18" s="34">
        <f t="shared" si="26"/>
        <v>0.2857142857142857</v>
      </c>
      <c r="Q18" s="29">
        <f t="shared" si="8"/>
        <v>17</v>
      </c>
      <c r="R18" s="29"/>
      <c r="S18" s="35">
        <v>2.9306930693069302</v>
      </c>
      <c r="T18" s="28">
        <v>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8.4696685185185194E-2</v>
      </c>
      <c r="AD18" s="39">
        <f t="shared" si="12"/>
        <v>-0.81816997888888887</v>
      </c>
      <c r="AE18" s="39">
        <v>-4.9000000000000004</v>
      </c>
      <c r="AF18" s="39">
        <v>-4.5533333333333301</v>
      </c>
      <c r="AG18" s="39">
        <v>0</v>
      </c>
    </row>
    <row r="19" spans="1:33" ht="15.75" customHeight="1" x14ac:dyDescent="0.2">
      <c r="A19" s="28" t="s">
        <v>60</v>
      </c>
      <c r="B19" s="28" t="s">
        <v>607</v>
      </c>
      <c r="C19" s="15">
        <f t="shared" si="4"/>
        <v>14.45</v>
      </c>
      <c r="D19" s="29">
        <v>2</v>
      </c>
      <c r="E19" s="29">
        <v>1</v>
      </c>
      <c r="F19" s="32">
        <v>28.9</v>
      </c>
      <c r="G19" s="30">
        <v>0</v>
      </c>
      <c r="H19" s="31">
        <f t="shared" si="1"/>
        <v>0</v>
      </c>
      <c r="I19" s="31">
        <f t="shared" si="2"/>
        <v>0.17240728312187614</v>
      </c>
      <c r="J19" s="32">
        <f t="shared" si="5"/>
        <v>4.9825704822222203</v>
      </c>
      <c r="K19" s="32">
        <f t="shared" si="3"/>
        <v>2.4912852411111102</v>
      </c>
      <c r="L19" s="29">
        <v>28</v>
      </c>
      <c r="M19" s="33">
        <f t="shared" si="6"/>
        <v>7.1428571428571425E-2</v>
      </c>
      <c r="N19" s="29">
        <v>15</v>
      </c>
      <c r="O19" s="34">
        <f t="shared" ref="O19:P19" si="27">D19/7</f>
        <v>0.2857142857142857</v>
      </c>
      <c r="P19" s="34">
        <f t="shared" si="27"/>
        <v>0.14285714285714285</v>
      </c>
      <c r="Q19" s="29">
        <f t="shared" si="8"/>
        <v>35</v>
      </c>
      <c r="R19" s="29"/>
      <c r="S19" s="35">
        <v>4.3333333333333304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8.4696685185185194E-2</v>
      </c>
      <c r="AD19" s="39">
        <f t="shared" si="12"/>
        <v>-0.23376285111111111</v>
      </c>
      <c r="AE19" s="39">
        <v>-4.9000000000000004</v>
      </c>
      <c r="AF19" s="39">
        <v>-4.7743333333333329</v>
      </c>
      <c r="AG19" s="39">
        <v>0</v>
      </c>
    </row>
    <row r="20" spans="1:33" ht="15.75" customHeight="1" x14ac:dyDescent="0.2">
      <c r="A20" s="28" t="s">
        <v>62</v>
      </c>
      <c r="B20" s="28" t="s">
        <v>499</v>
      </c>
      <c r="C20" s="15">
        <f t="shared" si="4"/>
        <v>14.95</v>
      </c>
      <c r="D20" s="29">
        <v>1</v>
      </c>
      <c r="E20" s="29">
        <v>2</v>
      </c>
      <c r="F20" s="32">
        <v>14.95</v>
      </c>
      <c r="G20" s="30">
        <v>0</v>
      </c>
      <c r="H20" s="31">
        <f t="shared" si="1"/>
        <v>0</v>
      </c>
      <c r="I20" s="31">
        <f t="shared" si="2"/>
        <v>0.19506924689706429</v>
      </c>
      <c r="J20" s="32">
        <f t="shared" si="5"/>
        <v>2.9162852411111109</v>
      </c>
      <c r="K20" s="32">
        <f t="shared" si="3"/>
        <v>2.9162852411111109</v>
      </c>
      <c r="L20" s="29">
        <v>20</v>
      </c>
      <c r="M20" s="33">
        <f t="shared" si="6"/>
        <v>0.05</v>
      </c>
      <c r="N20" s="29">
        <v>14</v>
      </c>
      <c r="O20" s="34">
        <f t="shared" ref="O20:P20" si="28">D20/7</f>
        <v>0.14285714285714285</v>
      </c>
      <c r="P20" s="34">
        <f t="shared" si="28"/>
        <v>0.2857142857142857</v>
      </c>
      <c r="Q20" s="29">
        <f t="shared" si="8"/>
        <v>32</v>
      </c>
      <c r="R20" s="29"/>
      <c r="S20" s="35">
        <v>3.95061728395061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8.4696685185185194E-2</v>
      </c>
      <c r="AD20" s="39">
        <f t="shared" si="12"/>
        <v>-0.11688142555555556</v>
      </c>
      <c r="AE20" s="39">
        <v>-4.9000000000000004</v>
      </c>
      <c r="AF20" s="39">
        <v>-4.7743333333333329</v>
      </c>
      <c r="AG20" s="39">
        <v>0</v>
      </c>
    </row>
    <row r="21" spans="1:33" ht="15.75" customHeight="1" x14ac:dyDescent="0.2">
      <c r="A21" s="28" t="s">
        <v>63</v>
      </c>
      <c r="B21" s="28" t="s">
        <v>500</v>
      </c>
      <c r="C21" s="15" t="str">
        <f t="shared" si="4"/>
        <v xml:space="preserve"> - </v>
      </c>
      <c r="D21" s="29">
        <v>0</v>
      </c>
      <c r="E21" s="29">
        <v>4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38</v>
      </c>
      <c r="O21" s="34">
        <f t="shared" ref="O21:P21" si="29">D21/7</f>
        <v>0</v>
      </c>
      <c r="P21" s="34">
        <f t="shared" si="29"/>
        <v>0.5714285714285714</v>
      </c>
      <c r="Q21" s="29">
        <f t="shared" si="8"/>
        <v>66</v>
      </c>
      <c r="R21" s="29"/>
      <c r="S21" s="35">
        <v>1.8342541436463999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8.4696685185185194E-2</v>
      </c>
      <c r="AD21" s="39">
        <f t="shared" si="12"/>
        <v>0</v>
      </c>
      <c r="AE21" s="39">
        <v>-4.9000000000000004</v>
      </c>
      <c r="AF21" s="39">
        <v>-4.7743333333333329</v>
      </c>
      <c r="AG21" s="39">
        <v>0</v>
      </c>
    </row>
    <row r="22" spans="1:33" ht="15.75" customHeight="1" x14ac:dyDescent="0.2">
      <c r="A22" s="28" t="s">
        <v>64</v>
      </c>
      <c r="B22" s="28" t="s">
        <v>608</v>
      </c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8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>
        <v>2.2255639097744302</v>
      </c>
      <c r="T22" s="28">
        <v>120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8.4696685185185194E-2</v>
      </c>
      <c r="AD22" s="39">
        <f t="shared" si="12"/>
        <v>0</v>
      </c>
      <c r="AE22" s="39">
        <v>-4.9000000000000004</v>
      </c>
      <c r="AF22" s="39">
        <v>-4.7743333333333329</v>
      </c>
      <c r="AG22" s="39">
        <v>0</v>
      </c>
    </row>
    <row r="23" spans="1:33" ht="15.75" customHeight="1" x14ac:dyDescent="0.2">
      <c r="A23" s="28" t="s">
        <v>65</v>
      </c>
      <c r="B23" s="28" t="s">
        <v>609</v>
      </c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8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>
        <v>2.8041237113402002</v>
      </c>
      <c r="T23" s="28">
        <v>120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8.4696685185185194E-2</v>
      </c>
      <c r="AD23" s="39">
        <f t="shared" si="12"/>
        <v>0</v>
      </c>
      <c r="AE23" s="39">
        <v>-4.9000000000000004</v>
      </c>
      <c r="AF23" s="39">
        <v>-4.7743333333333329</v>
      </c>
      <c r="AG23" s="39">
        <v>0</v>
      </c>
    </row>
    <row r="24" spans="1:33" ht="15.75" customHeight="1" x14ac:dyDescent="0.2">
      <c r="A24" s="28" t="s">
        <v>66</v>
      </c>
      <c r="B24" s="28" t="s">
        <v>98</v>
      </c>
      <c r="C24" s="15">
        <f t="shared" si="4"/>
        <v>16.32</v>
      </c>
      <c r="D24" s="29">
        <v>2</v>
      </c>
      <c r="E24" s="29">
        <v>1</v>
      </c>
      <c r="F24" s="32">
        <v>32.64</v>
      </c>
      <c r="G24" s="32">
        <v>0</v>
      </c>
      <c r="H24" s="31">
        <f t="shared" si="1"/>
        <v>0</v>
      </c>
      <c r="I24" s="31">
        <f t="shared" si="2"/>
        <v>0.25004811526416121</v>
      </c>
      <c r="J24" s="32">
        <f t="shared" si="5"/>
        <v>8.1615704822222224</v>
      </c>
      <c r="K24" s="32">
        <f t="shared" si="3"/>
        <v>4.0807852411111112</v>
      </c>
      <c r="L24" s="29">
        <v>0</v>
      </c>
      <c r="M24" s="33" t="str">
        <f t="shared" si="6"/>
        <v>-</v>
      </c>
      <c r="N24" s="29">
        <v>6</v>
      </c>
      <c r="O24" s="34">
        <f t="shared" ref="O24:P24" si="32">D24/7</f>
        <v>0.2857142857142857</v>
      </c>
      <c r="P24" s="34">
        <f t="shared" si="32"/>
        <v>0.14285714285714285</v>
      </c>
      <c r="Q24" s="29">
        <f t="shared" si="8"/>
        <v>14</v>
      </c>
      <c r="R24" s="29"/>
      <c r="S24" s="35">
        <v>3.2307692307692299</v>
      </c>
      <c r="T24" s="28">
        <v>120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8.4696685185185194E-2</v>
      </c>
      <c r="AD24" s="39">
        <f t="shared" si="12"/>
        <v>-0.23376285111111111</v>
      </c>
      <c r="AE24" s="39">
        <v>-4.9000000000000004</v>
      </c>
      <c r="AF24" s="39">
        <v>-4.7743333333333329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14.99</v>
      </c>
      <c r="D25" s="29">
        <v>2</v>
      </c>
      <c r="E25" s="29">
        <v>0</v>
      </c>
      <c r="F25" s="32">
        <v>29.98</v>
      </c>
      <c r="G25" s="32">
        <v>0</v>
      </c>
      <c r="H25" s="31">
        <f t="shared" si="1"/>
        <v>0</v>
      </c>
      <c r="I25" s="31">
        <f t="shared" si="2"/>
        <v>0.19710597561337256</v>
      </c>
      <c r="J25" s="32">
        <f t="shared" si="5"/>
        <v>5.9092371488889093</v>
      </c>
      <c r="K25" s="32">
        <f t="shared" si="3"/>
        <v>2.9546185744444546</v>
      </c>
      <c r="L25" s="29">
        <v>20</v>
      </c>
      <c r="M25" s="33">
        <f t="shared" si="6"/>
        <v>0.1</v>
      </c>
      <c r="N25" s="29">
        <v>3</v>
      </c>
      <c r="O25" s="34">
        <f t="shared" ref="O25:P25" si="33">D25/7</f>
        <v>0.2857142857142857</v>
      </c>
      <c r="P25" s="34">
        <f t="shared" si="33"/>
        <v>0</v>
      </c>
      <c r="Q25" s="29">
        <f t="shared" si="8"/>
        <v>10</v>
      </c>
      <c r="R25" s="29"/>
      <c r="S25" s="35">
        <v>2.939759036144578</v>
      </c>
      <c r="T25" s="28">
        <v>420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8.4696685185185194E-2</v>
      </c>
      <c r="AD25" s="39">
        <f t="shared" si="12"/>
        <v>-0.23376285111111111</v>
      </c>
      <c r="AE25" s="39">
        <v>-4.9000000000000004</v>
      </c>
      <c r="AF25" s="39">
        <v>-4.7699999999999898</v>
      </c>
      <c r="AG25" s="39">
        <v>0</v>
      </c>
    </row>
    <row r="26" spans="1:33" ht="15.75" customHeight="1" x14ac:dyDescent="0.2">
      <c r="A26" s="14" t="s">
        <v>68</v>
      </c>
      <c r="B26" s="28" t="s">
        <v>98</v>
      </c>
      <c r="C26" s="15">
        <f t="shared" si="4"/>
        <v>14.95</v>
      </c>
      <c r="D26" s="16">
        <v>1</v>
      </c>
      <c r="E26" s="16">
        <v>0</v>
      </c>
      <c r="F26" s="17">
        <v>14.95</v>
      </c>
      <c r="G26" s="17">
        <v>0</v>
      </c>
      <c r="H26" s="31">
        <f t="shared" si="1"/>
        <v>0</v>
      </c>
      <c r="I26" s="31">
        <f t="shared" si="2"/>
        <v>0.19127883441099963</v>
      </c>
      <c r="J26" s="32">
        <f t="shared" si="5"/>
        <v>2.8596185744444442</v>
      </c>
      <c r="K26" s="32">
        <f t="shared" si="3"/>
        <v>2.8596185744444442</v>
      </c>
      <c r="L26" s="16">
        <v>14</v>
      </c>
      <c r="M26" s="33">
        <f t="shared" si="6"/>
        <v>7.1428571428571425E-2</v>
      </c>
      <c r="N26" s="16">
        <v>2</v>
      </c>
      <c r="O26" s="34">
        <f t="shared" ref="O26:P26" si="34">D26/7</f>
        <v>0.14285714285714285</v>
      </c>
      <c r="P26" s="34">
        <f t="shared" si="34"/>
        <v>0</v>
      </c>
      <c r="Q26" s="29">
        <f t="shared" si="8"/>
        <v>14</v>
      </c>
      <c r="R26" s="29"/>
      <c r="S26" s="21">
        <v>2.3829787234042552</v>
      </c>
      <c r="T26" s="28">
        <v>420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8.4696685185185194E-2</v>
      </c>
      <c r="AD26" s="39">
        <f t="shared" si="12"/>
        <v>-0.11688142555555556</v>
      </c>
      <c r="AE26" s="25">
        <v>-4.95</v>
      </c>
      <c r="AF26" s="25">
        <v>-4.7809999999999997</v>
      </c>
      <c r="AG26" s="25">
        <v>0</v>
      </c>
    </row>
    <row r="27" spans="1:33" ht="15.75" customHeight="1" x14ac:dyDescent="0.2">
      <c r="A27" s="14" t="s">
        <v>69</v>
      </c>
      <c r="B27" s="14" t="s">
        <v>100</v>
      </c>
      <c r="C27" s="15">
        <f t="shared" si="4"/>
        <v>14.95</v>
      </c>
      <c r="D27" s="16">
        <v>2</v>
      </c>
      <c r="E27" s="16">
        <v>0</v>
      </c>
      <c r="F27" s="17">
        <v>29.9</v>
      </c>
      <c r="G27" s="17">
        <v>0</v>
      </c>
      <c r="H27" s="31">
        <f t="shared" si="1"/>
        <v>0</v>
      </c>
      <c r="I27" s="31">
        <f t="shared" si="2"/>
        <v>0.19127883441099963</v>
      </c>
      <c r="J27" s="32">
        <f t="shared" si="5"/>
        <v>5.7192371488888885</v>
      </c>
      <c r="K27" s="32">
        <f t="shared" si="3"/>
        <v>2.8596185744444442</v>
      </c>
      <c r="L27" s="16">
        <v>12</v>
      </c>
      <c r="M27" s="33">
        <f t="shared" si="6"/>
        <v>0.16666666666666666</v>
      </c>
      <c r="N27" s="16">
        <v>0</v>
      </c>
      <c r="O27" s="34">
        <f t="shared" ref="O27:P27" si="35">D27/7</f>
        <v>0.2857142857142857</v>
      </c>
      <c r="P27" s="34">
        <f t="shared" si="35"/>
        <v>0</v>
      </c>
      <c r="Q27" s="29">
        <f t="shared" si="8"/>
        <v>0</v>
      </c>
      <c r="R27" s="29"/>
      <c r="S27" s="21">
        <v>3.5384615384615379</v>
      </c>
      <c r="T27" s="28">
        <v>420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8.4696685185185194E-2</v>
      </c>
      <c r="AD27" s="39">
        <f t="shared" si="12"/>
        <v>-0.23376285111111111</v>
      </c>
      <c r="AE27" s="25">
        <v>-4.95</v>
      </c>
      <c r="AF27" s="25">
        <v>-4.7809999999999997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300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8.4696685185185194E-2</v>
      </c>
      <c r="AD28" s="39">
        <f t="shared" si="12"/>
        <v>0</v>
      </c>
      <c r="AE28" s="25">
        <v>-4.95</v>
      </c>
      <c r="AF28" s="25">
        <v>-4.7809999999999997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300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8.4696685185185194E-2</v>
      </c>
      <c r="AD29" s="39">
        <f t="shared" si="12"/>
        <v>0</v>
      </c>
      <c r="AE29" s="25">
        <v>-4.95</v>
      </c>
      <c r="AF29" s="25">
        <v>-4.7566600619999999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420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8.4696685185185194E-2</v>
      </c>
      <c r="AD30" s="39">
        <f t="shared" si="12"/>
        <v>0</v>
      </c>
      <c r="AE30" s="25">
        <v>-4.95</v>
      </c>
      <c r="AF30" s="25">
        <v>-4.7566600619999999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1" t="s">
        <v>1496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8.4696685185185194E-2</v>
      </c>
      <c r="AD31" s="39">
        <f t="shared" si="12"/>
        <v>0</v>
      </c>
      <c r="AE31" s="43">
        <v>-4.95</v>
      </c>
      <c r="AF31" s="43">
        <v>-4.7566600620000008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8.4696685185185194E-2</v>
      </c>
      <c r="AD32" s="39">
        <f t="shared" si="12"/>
        <v>0</v>
      </c>
      <c r="AE32" s="58">
        <v>-4.95</v>
      </c>
      <c r="AF32" s="58">
        <v>-4.7566600619999999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6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Info!B1:BJ5000""),3,FALSE),"""")"),"20 Ft Green Extension Cord 2 Pack - 16/2 Durable Electrical Cable with 3 Power Outlets")</f>
        <v>20 Ft Green Extension Cord 2 Pack - 16/2 Durable Electrical Cable with 3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Info!B1:BJ5000""),2,FALSE),"""")"),"B08B6GB3NP")</f>
        <v>B08B6GB3NP</v>
      </c>
      <c r="B2" s="3" t="s">
        <v>610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98.75" customHeight="1" x14ac:dyDescent="0.2">
      <c r="A3" s="76" t="s">
        <v>30</v>
      </c>
      <c r="B3" s="77"/>
      <c r="C3" s="47">
        <f>((AE32+AF32)/0.85)*-1</f>
        <v>10.912941176470587</v>
      </c>
      <c r="D3" s="5">
        <f>SUM(D4:D99765)</f>
        <v>86</v>
      </c>
      <c r="E3" s="5"/>
      <c r="F3" s="6">
        <f t="shared" ref="F3:G3" si="0">SUM(F4:F99765)</f>
        <v>882.74000000000012</v>
      </c>
      <c r="G3" s="6">
        <f t="shared" si="0"/>
        <v>-191.09</v>
      </c>
      <c r="H3" s="7">
        <f t="shared" ref="H3:H32" si="1">G3/F3*-1</f>
        <v>0.2164737068672542</v>
      </c>
      <c r="I3" s="8">
        <f t="shared" ref="I3:I32" si="2">J3/F3</f>
        <v>-0.30719699560459479</v>
      </c>
      <c r="J3" s="6">
        <f>SUM(J4:J99765)</f>
        <v>-271.17507590000002</v>
      </c>
      <c r="K3" s="6">
        <f t="shared" ref="K3:K32" si="3">J3/D3</f>
        <v>-3.1531985569767444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Sheet!a1:g5000""),2,FALSE),"""")"),"0.1 - March
0.1 - April
0.1 - May
0 - June
0 - July
0 - Aug
0 - Sept
0.5 - Oct
3 - Nov
1.5 - Dec
0.1 - Jan
0.1 - Feb")</f>
        <v>0.1 - March
0.1 - April
0.1 - May
0 - June
0 - July
0 - Aug
0 - Sept
0.5 - Oct
3 - Nov
1.5 - Dec
0.1 -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QTY-20")</f>
        <v>US QTY-20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43</v>
      </c>
      <c r="X3" s="7">
        <f>W3/D3</f>
        <v>0.5</v>
      </c>
      <c r="Y3" s="6"/>
      <c r="Z3" s="5"/>
      <c r="AA3" s="5"/>
      <c r="AB3" s="5"/>
      <c r="AC3" s="5"/>
      <c r="AD3" s="6">
        <f>SUM(AD4:AD99765)</f>
        <v>-6.0260758999999986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Info!B2:BZ7000""),37,FALSE)),"""")*-1"),-4.326)</f>
        <v>-4.3259999999999996</v>
      </c>
      <c r="AG3" s="6">
        <f>SUM(AG4:AG99765)</f>
        <v>-38</v>
      </c>
    </row>
    <row r="4" spans="1:33" ht="15.75" customHeight="1" x14ac:dyDescent="0.2">
      <c r="A4" s="14" t="s">
        <v>31</v>
      </c>
      <c r="B4" s="14" t="s">
        <v>611</v>
      </c>
      <c r="C4" s="15">
        <f t="shared" ref="C4:C32" si="4">IFERROR(F4/D4," - ")</f>
        <v>13.99</v>
      </c>
      <c r="D4" s="16">
        <v>1</v>
      </c>
      <c r="E4" s="16">
        <v>0</v>
      </c>
      <c r="F4" s="17">
        <v>13.99</v>
      </c>
      <c r="G4" s="17">
        <v>0</v>
      </c>
      <c r="H4" s="18">
        <f t="shared" si="1"/>
        <v>0</v>
      </c>
      <c r="I4" s="18">
        <f t="shared" si="2"/>
        <v>0.20024512866333097</v>
      </c>
      <c r="J4" s="17">
        <f t="shared" ref="J4:J32" si="5">F4*0.85+G4+AF4*D4+D4*AE4+AG4+AD4</f>
        <v>2.8014293500000003</v>
      </c>
      <c r="K4" s="17">
        <f t="shared" si="3"/>
        <v>2.8014293500000003</v>
      </c>
      <c r="L4" s="16">
        <v>8</v>
      </c>
      <c r="M4" s="19">
        <f t="shared" ref="M4:M32" si="6">IFERROR(D4/L4,"-")</f>
        <v>0.125</v>
      </c>
      <c r="N4" s="16">
        <v>12</v>
      </c>
      <c r="O4" s="20">
        <f t="shared" ref="O4:P4" si="7">D4/7</f>
        <v>0.14285714285714285</v>
      </c>
      <c r="P4" s="20">
        <f t="shared" si="7"/>
        <v>0</v>
      </c>
      <c r="Q4" s="16">
        <f t="shared" ref="Q4:Q32" si="8">ROUNDDOWN(N4/(O4+P4),0)</f>
        <v>84</v>
      </c>
      <c r="R4" s="16"/>
      <c r="S4" s="21">
        <v>1.98952879581151</v>
      </c>
      <c r="T4" s="14">
        <v>200</v>
      </c>
      <c r="U4" s="22">
        <v>40</v>
      </c>
      <c r="V4" s="23" t="s">
        <v>612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5.0775833333333333E-2</v>
      </c>
      <c r="AD4" s="25">
        <f t="shared" ref="AD4:AD32" si="12">IFERROR(AB4*AC4*D4*2,0)</f>
        <v>-7.0070649999999998E-2</v>
      </c>
      <c r="AE4" s="25">
        <v>-4.9000000000000004</v>
      </c>
      <c r="AF4" s="25">
        <v>-4.12</v>
      </c>
      <c r="AG4" s="25">
        <v>0</v>
      </c>
    </row>
    <row r="5" spans="1:33" ht="15.75" customHeight="1" x14ac:dyDescent="0.2">
      <c r="A5" s="28" t="s">
        <v>35</v>
      </c>
      <c r="B5" s="28" t="s">
        <v>113</v>
      </c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13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>
        <v>2.19354838709677</v>
      </c>
      <c r="T5" s="28">
        <v>200</v>
      </c>
      <c r="U5" s="36">
        <v>40</v>
      </c>
      <c r="V5" s="37" t="s">
        <v>613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5.0834669756662801E-2</v>
      </c>
      <c r="AD5" s="39">
        <f t="shared" si="12"/>
        <v>0</v>
      </c>
      <c r="AE5" s="39">
        <v>-4.9000000000000004</v>
      </c>
      <c r="AF5" s="39">
        <v>-4.12</v>
      </c>
      <c r="AG5" s="39">
        <v>0</v>
      </c>
    </row>
    <row r="6" spans="1:33" ht="15.75" customHeight="1" x14ac:dyDescent="0.2">
      <c r="A6" s="28" t="s">
        <v>37</v>
      </c>
      <c r="B6" s="28" t="s">
        <v>117</v>
      </c>
      <c r="C6" s="15">
        <f t="shared" si="4"/>
        <v>10.950000000000001</v>
      </c>
      <c r="D6" s="29">
        <v>6</v>
      </c>
      <c r="E6" s="29">
        <v>0</v>
      </c>
      <c r="F6" s="30">
        <v>65.7</v>
      </c>
      <c r="G6" s="30">
        <v>-42.129999999999995</v>
      </c>
      <c r="H6" s="31">
        <f t="shared" si="1"/>
        <v>0.6412480974124809</v>
      </c>
      <c r="I6" s="31">
        <f t="shared" si="2"/>
        <v>-0.62139153576864536</v>
      </c>
      <c r="J6" s="32">
        <f t="shared" si="5"/>
        <v>-40.825423900000004</v>
      </c>
      <c r="K6" s="32">
        <f t="shared" si="3"/>
        <v>-6.8042373166666676</v>
      </c>
      <c r="L6" s="29">
        <v>31</v>
      </c>
      <c r="M6" s="33">
        <f t="shared" si="6"/>
        <v>0.19354838709677419</v>
      </c>
      <c r="N6" s="29">
        <v>9</v>
      </c>
      <c r="O6" s="34">
        <f t="shared" ref="O6:P6" si="14">D6/7</f>
        <v>0.8571428571428571</v>
      </c>
      <c r="P6" s="34">
        <f t="shared" si="14"/>
        <v>0</v>
      </c>
      <c r="Q6" s="29">
        <f t="shared" si="8"/>
        <v>10</v>
      </c>
      <c r="R6" s="29"/>
      <c r="S6" s="35">
        <v>2.2414860681114499</v>
      </c>
      <c r="T6" s="28">
        <v>160</v>
      </c>
      <c r="U6" s="36">
        <v>40</v>
      </c>
      <c r="V6" s="37" t="s">
        <v>614</v>
      </c>
      <c r="W6" s="28">
        <v>5</v>
      </c>
      <c r="X6" s="38">
        <f t="shared" si="9"/>
        <v>0.83333333333333337</v>
      </c>
      <c r="Y6" s="39">
        <f t="shared" si="10"/>
        <v>4.2129999999999992</v>
      </c>
      <c r="Z6" s="28">
        <v>5</v>
      </c>
      <c r="AA6" s="28" t="s">
        <v>34</v>
      </c>
      <c r="AB6" s="40">
        <f t="shared" si="11"/>
        <v>-0.69</v>
      </c>
      <c r="AC6" s="41">
        <v>5.0775833333333333E-2</v>
      </c>
      <c r="AD6" s="39">
        <f t="shared" si="12"/>
        <v>-0.42042389999999996</v>
      </c>
      <c r="AE6" s="39">
        <v>-4.9000000000000004</v>
      </c>
      <c r="AF6" s="39">
        <v>-4.12</v>
      </c>
      <c r="AG6" s="39">
        <v>0</v>
      </c>
    </row>
    <row r="7" spans="1:33" ht="15.75" customHeight="1" x14ac:dyDescent="0.2">
      <c r="A7" s="28" t="s">
        <v>39</v>
      </c>
      <c r="B7" s="28" t="s">
        <v>615</v>
      </c>
      <c r="C7" s="15">
        <f t="shared" si="4"/>
        <v>10.95</v>
      </c>
      <c r="D7" s="29">
        <v>1</v>
      </c>
      <c r="E7" s="29">
        <v>0</v>
      </c>
      <c r="F7" s="30">
        <v>10.95</v>
      </c>
      <c r="G7" s="30">
        <v>-4.04</v>
      </c>
      <c r="H7" s="31">
        <f t="shared" si="1"/>
        <v>0.36894977168949772</v>
      </c>
      <c r="I7" s="31">
        <f t="shared" si="2"/>
        <v>-0.34909321004566224</v>
      </c>
      <c r="J7" s="32">
        <f t="shared" si="5"/>
        <v>-3.8225706500000012</v>
      </c>
      <c r="K7" s="32">
        <f t="shared" si="3"/>
        <v>-3.8225706500000012</v>
      </c>
      <c r="L7" s="29">
        <v>19</v>
      </c>
      <c r="M7" s="33">
        <f t="shared" si="6"/>
        <v>5.2631578947368418E-2</v>
      </c>
      <c r="N7" s="29">
        <v>28</v>
      </c>
      <c r="O7" s="34">
        <f t="shared" ref="O7:P7" si="15">D7/7</f>
        <v>0.14285714285714285</v>
      </c>
      <c r="P7" s="34">
        <f t="shared" si="15"/>
        <v>0</v>
      </c>
      <c r="Q7" s="29">
        <f t="shared" si="8"/>
        <v>196</v>
      </c>
      <c r="R7" s="29"/>
      <c r="S7" s="35">
        <v>2.2837370242214501</v>
      </c>
      <c r="T7" s="28">
        <v>160</v>
      </c>
      <c r="U7" s="36">
        <v>40</v>
      </c>
      <c r="V7" s="37" t="s">
        <v>616</v>
      </c>
      <c r="W7" s="28">
        <v>1</v>
      </c>
      <c r="X7" s="38">
        <f t="shared" si="9"/>
        <v>1</v>
      </c>
      <c r="Y7" s="39">
        <f t="shared" si="10"/>
        <v>4.04</v>
      </c>
      <c r="Z7" s="28">
        <v>0</v>
      </c>
      <c r="AA7" s="28" t="s">
        <v>34</v>
      </c>
      <c r="AB7" s="40">
        <f t="shared" si="11"/>
        <v>-0.69</v>
      </c>
      <c r="AC7" s="41">
        <v>5.0775833333333333E-2</v>
      </c>
      <c r="AD7" s="39">
        <f t="shared" si="12"/>
        <v>-7.0070649999999998E-2</v>
      </c>
      <c r="AE7" s="39">
        <v>-4.9000000000000004</v>
      </c>
      <c r="AF7" s="39">
        <v>-4.12</v>
      </c>
      <c r="AG7" s="39">
        <v>0</v>
      </c>
    </row>
    <row r="8" spans="1:33" ht="15.75" customHeight="1" x14ac:dyDescent="0.2">
      <c r="A8" s="28" t="s">
        <v>41</v>
      </c>
      <c r="B8" s="28" t="s">
        <v>617</v>
      </c>
      <c r="C8" s="15">
        <f t="shared" si="4"/>
        <v>13.99</v>
      </c>
      <c r="D8" s="29">
        <v>1</v>
      </c>
      <c r="E8" s="29">
        <v>0</v>
      </c>
      <c r="F8" s="30">
        <v>13.99</v>
      </c>
      <c r="G8" s="30">
        <v>-18.77</v>
      </c>
      <c r="H8" s="31">
        <f t="shared" si="1"/>
        <v>1.3416726233023588</v>
      </c>
      <c r="I8" s="31">
        <f t="shared" si="2"/>
        <v>-1.1414274946390279</v>
      </c>
      <c r="J8" s="32">
        <f t="shared" si="5"/>
        <v>-15.96857065</v>
      </c>
      <c r="K8" s="32">
        <f t="shared" si="3"/>
        <v>-15.96857065</v>
      </c>
      <c r="L8" s="29">
        <v>12</v>
      </c>
      <c r="M8" s="33">
        <f t="shared" si="6"/>
        <v>8.3333333333333329E-2</v>
      </c>
      <c r="N8" s="29">
        <v>67</v>
      </c>
      <c r="O8" s="34">
        <f t="shared" ref="O8:P8" si="16">D8/7</f>
        <v>0.14285714285714285</v>
      </c>
      <c r="P8" s="34">
        <f t="shared" si="16"/>
        <v>0</v>
      </c>
      <c r="Q8" s="29">
        <f t="shared" si="8"/>
        <v>469</v>
      </c>
      <c r="R8" s="29"/>
      <c r="S8" s="35">
        <v>2.3333333333333299</v>
      </c>
      <c r="T8" s="28">
        <v>120</v>
      </c>
      <c r="U8" s="36">
        <v>60</v>
      </c>
      <c r="V8" s="37" t="s">
        <v>463</v>
      </c>
      <c r="W8" s="28">
        <v>1</v>
      </c>
      <c r="X8" s="38">
        <f t="shared" si="9"/>
        <v>1</v>
      </c>
      <c r="Y8" s="39">
        <f t="shared" si="10"/>
        <v>4.6924999999999999</v>
      </c>
      <c r="Z8" s="28">
        <v>3</v>
      </c>
      <c r="AA8" s="28" t="s">
        <v>34</v>
      </c>
      <c r="AB8" s="40">
        <f t="shared" si="11"/>
        <v>-0.69</v>
      </c>
      <c r="AC8" s="41">
        <v>5.0775833333333333E-2</v>
      </c>
      <c r="AD8" s="39">
        <f t="shared" si="12"/>
        <v>-7.0070649999999998E-2</v>
      </c>
      <c r="AE8" s="39">
        <v>-4.9000000000000004</v>
      </c>
      <c r="AF8" s="39">
        <v>-4.12</v>
      </c>
      <c r="AG8" s="39">
        <v>0</v>
      </c>
    </row>
    <row r="9" spans="1:33" ht="15.75" customHeight="1" x14ac:dyDescent="0.2">
      <c r="A9" s="28" t="s">
        <v>43</v>
      </c>
      <c r="B9" s="28" t="s">
        <v>46</v>
      </c>
      <c r="C9" s="15">
        <f t="shared" si="4"/>
        <v>9.99</v>
      </c>
      <c r="D9" s="29">
        <v>2</v>
      </c>
      <c r="E9" s="29">
        <v>0</v>
      </c>
      <c r="F9" s="30">
        <v>19.98</v>
      </c>
      <c r="G9" s="30">
        <v>-1.73</v>
      </c>
      <c r="H9" s="31">
        <f t="shared" si="1"/>
        <v>8.6586586586586578E-2</v>
      </c>
      <c r="I9" s="31">
        <f t="shared" si="2"/>
        <v>-0.14650356856856861</v>
      </c>
      <c r="J9" s="32">
        <f t="shared" si="5"/>
        <v>-2.9271413000000006</v>
      </c>
      <c r="K9" s="32">
        <f t="shared" si="3"/>
        <v>-1.4635706500000003</v>
      </c>
      <c r="L9" s="29">
        <v>15</v>
      </c>
      <c r="M9" s="33">
        <f t="shared" si="6"/>
        <v>0.13333333333333333</v>
      </c>
      <c r="N9" s="29">
        <v>66</v>
      </c>
      <c r="O9" s="34">
        <f t="shared" ref="O9:P9" si="17">D9/7</f>
        <v>0.2857142857142857</v>
      </c>
      <c r="P9" s="34">
        <f t="shared" si="17"/>
        <v>0</v>
      </c>
      <c r="Q9" s="29">
        <f t="shared" si="8"/>
        <v>231</v>
      </c>
      <c r="R9" s="29"/>
      <c r="S9" s="35">
        <v>2.3529411764705799</v>
      </c>
      <c r="T9" s="28">
        <v>120</v>
      </c>
      <c r="U9" s="36">
        <v>60</v>
      </c>
      <c r="V9" s="37" t="s">
        <v>464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5.0775833333333333E-2</v>
      </c>
      <c r="AD9" s="39">
        <f t="shared" si="12"/>
        <v>-0.1401413</v>
      </c>
      <c r="AE9" s="39">
        <v>-4.9000000000000004</v>
      </c>
      <c r="AF9" s="39">
        <v>-4.12</v>
      </c>
      <c r="AG9" s="39">
        <v>0</v>
      </c>
    </row>
    <row r="10" spans="1:33" ht="15.75" customHeight="1" x14ac:dyDescent="0.2">
      <c r="A10" s="28" t="s">
        <v>45</v>
      </c>
      <c r="B10" s="28" t="s">
        <v>46</v>
      </c>
      <c r="C10" s="15">
        <f t="shared" si="4"/>
        <v>9.99</v>
      </c>
      <c r="D10" s="29">
        <v>4</v>
      </c>
      <c r="E10" s="29">
        <v>0</v>
      </c>
      <c r="F10" s="30">
        <v>39.96</v>
      </c>
      <c r="G10" s="30">
        <v>0</v>
      </c>
      <c r="H10" s="31">
        <f t="shared" si="1"/>
        <v>0</v>
      </c>
      <c r="I10" s="31">
        <f t="shared" si="2"/>
        <v>-5.9916981981982004E-2</v>
      </c>
      <c r="J10" s="32">
        <f t="shared" si="5"/>
        <v>-2.3942826000000008</v>
      </c>
      <c r="K10" s="32">
        <f t="shared" si="3"/>
        <v>-0.5985706500000002</v>
      </c>
      <c r="L10" s="29">
        <v>12</v>
      </c>
      <c r="M10" s="33">
        <f t="shared" si="6"/>
        <v>0.33333333333333331</v>
      </c>
      <c r="N10" s="29">
        <v>42</v>
      </c>
      <c r="O10" s="34">
        <f t="shared" ref="O10:P10" si="18">D10/7</f>
        <v>0.5714285714285714</v>
      </c>
      <c r="P10" s="34">
        <f t="shared" si="18"/>
        <v>0</v>
      </c>
      <c r="Q10" s="29">
        <f t="shared" si="8"/>
        <v>73</v>
      </c>
      <c r="R10" s="29"/>
      <c r="S10" s="35">
        <v>2.68041237113402</v>
      </c>
      <c r="T10" s="28">
        <v>120</v>
      </c>
      <c r="U10" s="36">
        <v>60</v>
      </c>
      <c r="V10" s="37" t="s">
        <v>618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5.0775833333333333E-2</v>
      </c>
      <c r="AD10" s="39">
        <f t="shared" si="12"/>
        <v>-0.28028259999999999</v>
      </c>
      <c r="AE10" s="39">
        <v>-4.9000000000000004</v>
      </c>
      <c r="AF10" s="39">
        <v>-4.12</v>
      </c>
      <c r="AG10" s="39">
        <v>0</v>
      </c>
    </row>
    <row r="11" spans="1:33" ht="15.75" customHeight="1" x14ac:dyDescent="0.2">
      <c r="A11" s="28" t="s">
        <v>47</v>
      </c>
      <c r="B11" s="28" t="s">
        <v>619</v>
      </c>
      <c r="C11" s="15">
        <f t="shared" si="4"/>
        <v>9.99</v>
      </c>
      <c r="D11" s="29">
        <v>6</v>
      </c>
      <c r="E11" s="29">
        <v>1</v>
      </c>
      <c r="F11" s="30">
        <v>59.940000000000005</v>
      </c>
      <c r="G11" s="30">
        <v>0</v>
      </c>
      <c r="H11" s="31">
        <f t="shared" si="1"/>
        <v>0</v>
      </c>
      <c r="I11" s="31">
        <f t="shared" si="2"/>
        <v>-5.9916981981981907E-2</v>
      </c>
      <c r="J11" s="32">
        <f t="shared" si="5"/>
        <v>-3.5914238999999957</v>
      </c>
      <c r="K11" s="32">
        <f t="shared" si="3"/>
        <v>-0.59857064999999932</v>
      </c>
      <c r="L11" s="29">
        <v>6</v>
      </c>
      <c r="M11" s="33">
        <f t="shared" si="6"/>
        <v>1</v>
      </c>
      <c r="N11" s="29">
        <v>46</v>
      </c>
      <c r="O11" s="34">
        <f t="shared" ref="O11:P11" si="19">D11/7</f>
        <v>0.8571428571428571</v>
      </c>
      <c r="P11" s="34">
        <f t="shared" si="19"/>
        <v>0.14285714285714285</v>
      </c>
      <c r="Q11" s="29">
        <f t="shared" si="8"/>
        <v>46</v>
      </c>
      <c r="R11" s="29"/>
      <c r="S11" s="35">
        <v>2.6666666666666599</v>
      </c>
      <c r="T11" s="28">
        <v>120</v>
      </c>
      <c r="U11" s="36">
        <v>60</v>
      </c>
      <c r="V11" s="37" t="s">
        <v>620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5.0775833333333333E-2</v>
      </c>
      <c r="AD11" s="39">
        <f t="shared" si="12"/>
        <v>-0.42042389999999996</v>
      </c>
      <c r="AE11" s="39">
        <v>-4.9000000000000004</v>
      </c>
      <c r="AF11" s="39">
        <v>-4.12</v>
      </c>
      <c r="AG11" s="39">
        <v>0</v>
      </c>
    </row>
    <row r="12" spans="1:33" ht="15.75" customHeight="1" x14ac:dyDescent="0.2">
      <c r="A12" s="28" t="s">
        <v>49</v>
      </c>
      <c r="B12" s="28" t="s">
        <v>409</v>
      </c>
      <c r="C12" s="15">
        <f t="shared" si="4"/>
        <v>9.99</v>
      </c>
      <c r="D12" s="29">
        <v>2</v>
      </c>
      <c r="E12" s="29">
        <v>1</v>
      </c>
      <c r="F12" s="30">
        <v>19.98</v>
      </c>
      <c r="G12" s="30">
        <v>0</v>
      </c>
      <c r="H12" s="31">
        <f t="shared" si="1"/>
        <v>0</v>
      </c>
      <c r="I12" s="31">
        <f t="shared" si="2"/>
        <v>-5.9916981981982004E-2</v>
      </c>
      <c r="J12" s="32">
        <f t="shared" si="5"/>
        <v>-1.1971413000000004</v>
      </c>
      <c r="K12" s="32">
        <f t="shared" si="3"/>
        <v>-0.5985706500000002</v>
      </c>
      <c r="L12" s="29">
        <v>4</v>
      </c>
      <c r="M12" s="33">
        <f t="shared" si="6"/>
        <v>0.5</v>
      </c>
      <c r="N12" s="29">
        <v>52</v>
      </c>
      <c r="O12" s="34">
        <f t="shared" ref="O12:P12" si="20">D12/7</f>
        <v>0.2857142857142857</v>
      </c>
      <c r="P12" s="34">
        <f t="shared" si="20"/>
        <v>0.14285714285714285</v>
      </c>
      <c r="Q12" s="29">
        <f t="shared" si="8"/>
        <v>121</v>
      </c>
      <c r="R12" s="29"/>
      <c r="S12" s="35">
        <v>1.8082191780821899</v>
      </c>
      <c r="T12" s="28">
        <v>60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5.0775833333333333E-2</v>
      </c>
      <c r="AD12" s="39">
        <f t="shared" si="12"/>
        <v>-0.1401413</v>
      </c>
      <c r="AE12" s="39">
        <v>-4.9000000000000004</v>
      </c>
      <c r="AF12" s="39">
        <v>-4.12</v>
      </c>
      <c r="AG12" s="39">
        <v>0</v>
      </c>
    </row>
    <row r="13" spans="1:33" ht="15.75" customHeight="1" x14ac:dyDescent="0.2">
      <c r="A13" s="28" t="s">
        <v>51</v>
      </c>
      <c r="B13" s="28" t="s">
        <v>621</v>
      </c>
      <c r="C13" s="15">
        <f t="shared" si="4"/>
        <v>9.99</v>
      </c>
      <c r="D13" s="29">
        <v>1</v>
      </c>
      <c r="E13" s="29">
        <v>0</v>
      </c>
      <c r="F13" s="32">
        <v>9.99</v>
      </c>
      <c r="G13" s="30">
        <v>0</v>
      </c>
      <c r="H13" s="31">
        <f t="shared" si="1"/>
        <v>0</v>
      </c>
      <c r="I13" s="31">
        <f t="shared" si="2"/>
        <v>-5.9916981981982004E-2</v>
      </c>
      <c r="J13" s="32">
        <f t="shared" si="5"/>
        <v>-0.5985706500000002</v>
      </c>
      <c r="K13" s="32">
        <f t="shared" si="3"/>
        <v>-0.5985706500000002</v>
      </c>
      <c r="L13" s="29">
        <v>2</v>
      </c>
      <c r="M13" s="33">
        <f t="shared" si="6"/>
        <v>0.5</v>
      </c>
      <c r="N13" s="29">
        <v>111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777</v>
      </c>
      <c r="R13" s="29"/>
      <c r="S13" s="35">
        <v>0.89082969432314396</v>
      </c>
      <c r="T13" s="28">
        <v>60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5.0775833333333333E-2</v>
      </c>
      <c r="AD13" s="39">
        <f t="shared" si="12"/>
        <v>-7.0070649999999998E-2</v>
      </c>
      <c r="AE13" s="39">
        <v>-4.9000000000000004</v>
      </c>
      <c r="AF13" s="39">
        <v>-4.12</v>
      </c>
      <c r="AG13" s="39">
        <v>0</v>
      </c>
    </row>
    <row r="14" spans="1:33" ht="15.75" customHeight="1" x14ac:dyDescent="0.2">
      <c r="A14" s="28" t="s">
        <v>53</v>
      </c>
      <c r="B14" s="28" t="s">
        <v>409</v>
      </c>
      <c r="C14" s="15">
        <f t="shared" si="4"/>
        <v>10.99</v>
      </c>
      <c r="D14" s="29">
        <v>1</v>
      </c>
      <c r="E14" s="29">
        <v>0</v>
      </c>
      <c r="F14" s="32">
        <v>10.99</v>
      </c>
      <c r="G14" s="30">
        <v>-5.91</v>
      </c>
      <c r="H14" s="31">
        <f t="shared" si="1"/>
        <v>0.53776160145586893</v>
      </c>
      <c r="I14" s="31">
        <f t="shared" si="2"/>
        <v>-0.51488358962693359</v>
      </c>
      <c r="J14" s="32">
        <f t="shared" si="5"/>
        <v>-5.6585706500000006</v>
      </c>
      <c r="K14" s="32">
        <f t="shared" si="3"/>
        <v>-5.6585706500000006</v>
      </c>
      <c r="L14" s="29">
        <v>5</v>
      </c>
      <c r="M14" s="33">
        <f t="shared" si="6"/>
        <v>0.2</v>
      </c>
      <c r="N14" s="29">
        <v>110</v>
      </c>
      <c r="O14" s="34">
        <f t="shared" ref="O14:P14" si="22">D14/7</f>
        <v>0.14285714285714285</v>
      </c>
      <c r="P14" s="34">
        <f t="shared" si="22"/>
        <v>0</v>
      </c>
      <c r="Q14" s="29">
        <f t="shared" si="8"/>
        <v>770</v>
      </c>
      <c r="R14" s="29"/>
      <c r="S14" s="35">
        <v>0.59113300492610799</v>
      </c>
      <c r="T14" s="28">
        <v>60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2.9550000000000001</v>
      </c>
      <c r="Z14" s="28">
        <v>2</v>
      </c>
      <c r="AA14" s="28" t="s">
        <v>34</v>
      </c>
      <c r="AB14" s="40">
        <f t="shared" si="11"/>
        <v>-0.69</v>
      </c>
      <c r="AC14" s="41">
        <v>5.0775833333333333E-2</v>
      </c>
      <c r="AD14" s="39">
        <f t="shared" si="12"/>
        <v>-7.0070649999999998E-2</v>
      </c>
      <c r="AE14" s="39">
        <v>-4.9000000000000004</v>
      </c>
      <c r="AF14" s="39">
        <v>-4.12</v>
      </c>
      <c r="AG14" s="39">
        <v>0</v>
      </c>
    </row>
    <row r="15" spans="1:33" ht="15.75" customHeight="1" x14ac:dyDescent="0.2">
      <c r="A15" s="28" t="s">
        <v>54</v>
      </c>
      <c r="B15" s="28" t="s">
        <v>622</v>
      </c>
      <c r="C15" s="15">
        <f t="shared" si="4"/>
        <v>9.99</v>
      </c>
      <c r="D15" s="29">
        <v>1</v>
      </c>
      <c r="E15" s="29">
        <v>0</v>
      </c>
      <c r="F15" s="32">
        <v>9.99</v>
      </c>
      <c r="G15" s="30">
        <v>-3.5300000000000002</v>
      </c>
      <c r="H15" s="31">
        <f t="shared" si="1"/>
        <v>0.35335335335335338</v>
      </c>
      <c r="I15" s="31">
        <f t="shared" si="2"/>
        <v>-0.41327033533533536</v>
      </c>
      <c r="J15" s="32">
        <f t="shared" si="5"/>
        <v>-4.1285706500000003</v>
      </c>
      <c r="K15" s="32">
        <f t="shared" si="3"/>
        <v>-4.1285706500000003</v>
      </c>
      <c r="L15" s="29">
        <v>4</v>
      </c>
      <c r="M15" s="33">
        <f t="shared" si="6"/>
        <v>0.25</v>
      </c>
      <c r="N15" s="29">
        <v>106</v>
      </c>
      <c r="O15" s="34">
        <f t="shared" ref="O15:P15" si="23">D15/7</f>
        <v>0.14285714285714285</v>
      </c>
      <c r="P15" s="34">
        <f t="shared" si="23"/>
        <v>0</v>
      </c>
      <c r="Q15" s="29">
        <f t="shared" si="8"/>
        <v>742</v>
      </c>
      <c r="R15" s="29"/>
      <c r="S15" s="35">
        <v>0.65497076023391798</v>
      </c>
      <c r="T15" s="28">
        <v>60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3.5300000000000002</v>
      </c>
      <c r="Z15" s="28">
        <v>1</v>
      </c>
      <c r="AA15" s="28" t="s">
        <v>34</v>
      </c>
      <c r="AB15" s="40">
        <f t="shared" si="11"/>
        <v>-0.69</v>
      </c>
      <c r="AC15" s="41">
        <v>5.0775833333333333E-2</v>
      </c>
      <c r="AD15" s="39">
        <f t="shared" si="12"/>
        <v>-7.0070649999999998E-2</v>
      </c>
      <c r="AE15" s="39">
        <v>-4.9000000000000004</v>
      </c>
      <c r="AF15" s="39">
        <v>-4.12</v>
      </c>
      <c r="AG15" s="39">
        <v>0</v>
      </c>
    </row>
    <row r="16" spans="1:33" ht="15.75" customHeight="1" x14ac:dyDescent="0.2">
      <c r="A16" s="28" t="s">
        <v>56</v>
      </c>
      <c r="B16" s="28" t="s">
        <v>409</v>
      </c>
      <c r="C16" s="15">
        <f t="shared" si="4"/>
        <v>11.99</v>
      </c>
      <c r="D16" s="29">
        <v>2</v>
      </c>
      <c r="E16" s="29">
        <v>0</v>
      </c>
      <c r="F16" s="32">
        <v>23.98</v>
      </c>
      <c r="G16" s="30">
        <v>-0.71</v>
      </c>
      <c r="H16" s="31">
        <f t="shared" si="1"/>
        <v>2.9608006672226853E-2</v>
      </c>
      <c r="I16" s="31">
        <f t="shared" si="2"/>
        <v>-6.2849929107589769E-2</v>
      </c>
      <c r="J16" s="32">
        <f t="shared" si="5"/>
        <v>-1.5071413000000027</v>
      </c>
      <c r="K16" s="32">
        <f t="shared" si="3"/>
        <v>-0.75357065000000134</v>
      </c>
      <c r="L16" s="29">
        <v>6</v>
      </c>
      <c r="M16" s="33">
        <f t="shared" si="6"/>
        <v>0.33333333333333331</v>
      </c>
      <c r="N16" s="29">
        <v>107</v>
      </c>
      <c r="O16" s="34">
        <f t="shared" ref="O16:P16" si="24">D16/7</f>
        <v>0.2857142857142857</v>
      </c>
      <c r="P16" s="34">
        <f t="shared" si="24"/>
        <v>0</v>
      </c>
      <c r="Q16" s="29">
        <f t="shared" si="8"/>
        <v>374</v>
      </c>
      <c r="R16" s="29"/>
      <c r="S16" s="35">
        <v>0.56862745098039202</v>
      </c>
      <c r="T16" s="28">
        <v>60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5.0775833333333333E-2</v>
      </c>
      <c r="AD16" s="39">
        <f t="shared" si="12"/>
        <v>-0.1401413</v>
      </c>
      <c r="AE16" s="39">
        <v>-4.9000000000000004</v>
      </c>
      <c r="AF16" s="39">
        <v>-4.12</v>
      </c>
      <c r="AG16" s="39">
        <v>-3</v>
      </c>
    </row>
    <row r="17" spans="1:33" ht="15.75" customHeight="1" x14ac:dyDescent="0.2">
      <c r="A17" s="28" t="s">
        <v>58</v>
      </c>
      <c r="B17" s="28" t="s">
        <v>113</v>
      </c>
      <c r="C17" s="15">
        <f t="shared" si="4"/>
        <v>9.99</v>
      </c>
      <c r="D17" s="29">
        <v>2</v>
      </c>
      <c r="E17" s="29">
        <v>0</v>
      </c>
      <c r="F17" s="32">
        <v>19.98</v>
      </c>
      <c r="G17" s="30">
        <v>0</v>
      </c>
      <c r="H17" s="31">
        <f t="shared" si="1"/>
        <v>0</v>
      </c>
      <c r="I17" s="31">
        <f t="shared" si="2"/>
        <v>-5.9916981981982004E-2</v>
      </c>
      <c r="J17" s="32">
        <f t="shared" si="5"/>
        <v>-1.1971413000000004</v>
      </c>
      <c r="K17" s="32">
        <f t="shared" si="3"/>
        <v>-0.5985706500000002</v>
      </c>
      <c r="L17" s="29">
        <v>1</v>
      </c>
      <c r="M17" s="33">
        <f t="shared" si="6"/>
        <v>2</v>
      </c>
      <c r="N17" s="29">
        <v>105</v>
      </c>
      <c r="O17" s="34">
        <f t="shared" ref="O17:P17" si="25">D17/7</f>
        <v>0.2857142857142857</v>
      </c>
      <c r="P17" s="34">
        <f t="shared" si="25"/>
        <v>0</v>
      </c>
      <c r="Q17" s="29">
        <f t="shared" si="8"/>
        <v>367</v>
      </c>
      <c r="R17" s="29"/>
      <c r="S17" s="35">
        <v>0.38410596026490001</v>
      </c>
      <c r="T17" s="28">
        <v>60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5.0775833333333333E-2</v>
      </c>
      <c r="AD17" s="39">
        <f t="shared" si="12"/>
        <v>-0.1401413</v>
      </c>
      <c r="AE17" s="39">
        <v>-4.9000000000000004</v>
      </c>
      <c r="AF17" s="39">
        <v>-4.12</v>
      </c>
      <c r="AG17" s="39">
        <v>0</v>
      </c>
    </row>
    <row r="18" spans="1:33" ht="15.75" customHeight="1" x14ac:dyDescent="0.2">
      <c r="A18" s="28" t="s">
        <v>59</v>
      </c>
      <c r="B18" s="28" t="s">
        <v>46</v>
      </c>
      <c r="C18" s="15">
        <f t="shared" si="4"/>
        <v>9.99</v>
      </c>
      <c r="D18" s="29">
        <v>5</v>
      </c>
      <c r="E18" s="29">
        <v>0</v>
      </c>
      <c r="F18" s="32">
        <v>49.95</v>
      </c>
      <c r="G18" s="30">
        <v>-5.9700000000000006</v>
      </c>
      <c r="H18" s="31">
        <f t="shared" si="1"/>
        <v>0.11951951951951953</v>
      </c>
      <c r="I18" s="31">
        <f t="shared" si="2"/>
        <v>-0.41967674174174169</v>
      </c>
      <c r="J18" s="32">
        <f t="shared" si="5"/>
        <v>-20.962853249999998</v>
      </c>
      <c r="K18" s="32">
        <f t="shared" si="3"/>
        <v>-4.1925706499999995</v>
      </c>
      <c r="L18" s="29">
        <v>12</v>
      </c>
      <c r="M18" s="33">
        <f t="shared" si="6"/>
        <v>0.41666666666666669</v>
      </c>
      <c r="N18" s="29">
        <v>101</v>
      </c>
      <c r="O18" s="34">
        <f t="shared" ref="O18:P18" si="26">D18/7</f>
        <v>0.7142857142857143</v>
      </c>
      <c r="P18" s="34">
        <f t="shared" si="26"/>
        <v>0</v>
      </c>
      <c r="Q18" s="29">
        <f t="shared" si="8"/>
        <v>141</v>
      </c>
      <c r="R18" s="29"/>
      <c r="S18" s="35">
        <v>0.476190476190476</v>
      </c>
      <c r="T18" s="28">
        <v>60</v>
      </c>
      <c r="U18" s="36">
        <v>0</v>
      </c>
      <c r="V18" s="37" t="s">
        <v>33</v>
      </c>
      <c r="W18" s="28">
        <v>2</v>
      </c>
      <c r="X18" s="38">
        <f t="shared" si="9"/>
        <v>0.4</v>
      </c>
      <c r="Y18" s="39">
        <f t="shared" si="10"/>
        <v>1.4925000000000002</v>
      </c>
      <c r="Z18" s="28">
        <v>2</v>
      </c>
      <c r="AA18" s="28" t="s">
        <v>34</v>
      </c>
      <c r="AB18" s="40">
        <f t="shared" si="11"/>
        <v>-0.69</v>
      </c>
      <c r="AC18" s="41">
        <v>5.0775833333333333E-2</v>
      </c>
      <c r="AD18" s="39">
        <f t="shared" si="12"/>
        <v>-0.35035325</v>
      </c>
      <c r="AE18" s="39">
        <v>-4.9000000000000004</v>
      </c>
      <c r="AF18" s="39">
        <v>-4.12</v>
      </c>
      <c r="AG18" s="39">
        <v>-12</v>
      </c>
    </row>
    <row r="19" spans="1:33" ht="15.75" customHeight="1" x14ac:dyDescent="0.2">
      <c r="A19" s="28" t="s">
        <v>60</v>
      </c>
      <c r="B19" s="28" t="s">
        <v>619</v>
      </c>
      <c r="C19" s="15">
        <f t="shared" si="4"/>
        <v>9.990000000000002</v>
      </c>
      <c r="D19" s="29">
        <v>17</v>
      </c>
      <c r="E19" s="29">
        <v>0</v>
      </c>
      <c r="F19" s="32">
        <v>169.83000000000004</v>
      </c>
      <c r="G19" s="30">
        <v>-10.559999999999999</v>
      </c>
      <c r="H19" s="31">
        <f t="shared" si="1"/>
        <v>6.2179826885709215E-2</v>
      </c>
      <c r="I19" s="31">
        <f t="shared" si="2"/>
        <v>-0.2133763236766176</v>
      </c>
      <c r="J19" s="32">
        <f t="shared" si="5"/>
        <v>-36.237701049999977</v>
      </c>
      <c r="K19" s="32">
        <f t="shared" si="3"/>
        <v>-2.1316294735294106</v>
      </c>
      <c r="L19" s="29">
        <v>12</v>
      </c>
      <c r="M19" s="33">
        <f t="shared" si="6"/>
        <v>1.4166666666666667</v>
      </c>
      <c r="N19" s="29">
        <v>83</v>
      </c>
      <c r="O19" s="34">
        <f t="shared" ref="O19:P19" si="27">D19/7</f>
        <v>2.4285714285714284</v>
      </c>
      <c r="P19" s="34">
        <f t="shared" si="27"/>
        <v>0</v>
      </c>
      <c r="Q19" s="29">
        <f t="shared" si="8"/>
        <v>34</v>
      </c>
      <c r="R19" s="29"/>
      <c r="S19" s="35">
        <v>0.56923076923076898</v>
      </c>
      <c r="T19" s="28">
        <v>60</v>
      </c>
      <c r="U19" s="36" t="s">
        <v>33</v>
      </c>
      <c r="V19" s="37" t="s">
        <v>33</v>
      </c>
      <c r="W19" s="28">
        <v>13</v>
      </c>
      <c r="X19" s="38">
        <f t="shared" si="9"/>
        <v>0.76470588235294112</v>
      </c>
      <c r="Y19" s="39">
        <f t="shared" si="10"/>
        <v>0.65999999999999992</v>
      </c>
      <c r="Z19" s="28">
        <v>3</v>
      </c>
      <c r="AA19" s="28" t="s">
        <v>34</v>
      </c>
      <c r="AB19" s="40">
        <f t="shared" si="11"/>
        <v>-0.69</v>
      </c>
      <c r="AC19" s="41">
        <v>5.0775833333333333E-2</v>
      </c>
      <c r="AD19" s="39">
        <f t="shared" si="12"/>
        <v>-1.1912010499999999</v>
      </c>
      <c r="AE19" s="39">
        <v>-4.9000000000000004</v>
      </c>
      <c r="AF19" s="39">
        <v>-4.3260000000000005</v>
      </c>
      <c r="AG19" s="39">
        <v>-12</v>
      </c>
    </row>
    <row r="20" spans="1:33" ht="15.75" customHeight="1" x14ac:dyDescent="0.2">
      <c r="A20" s="28" t="s">
        <v>62</v>
      </c>
      <c r="B20" s="28" t="s">
        <v>623</v>
      </c>
      <c r="C20" s="15">
        <f t="shared" si="4"/>
        <v>10.99</v>
      </c>
      <c r="D20" s="29">
        <v>3</v>
      </c>
      <c r="E20" s="29">
        <v>0</v>
      </c>
      <c r="F20" s="32">
        <v>32.97</v>
      </c>
      <c r="G20" s="30">
        <v>-11.44</v>
      </c>
      <c r="H20" s="31">
        <f t="shared" si="1"/>
        <v>0.34698210494388837</v>
      </c>
      <c r="I20" s="31">
        <f t="shared" si="2"/>
        <v>-0.43384021686381574</v>
      </c>
      <c r="J20" s="32">
        <f t="shared" si="5"/>
        <v>-14.303711950000004</v>
      </c>
      <c r="K20" s="32">
        <f t="shared" si="3"/>
        <v>-4.7679039833333343</v>
      </c>
      <c r="L20" s="29">
        <v>9</v>
      </c>
      <c r="M20" s="33">
        <f t="shared" si="6"/>
        <v>0.33333333333333331</v>
      </c>
      <c r="N20" s="29">
        <v>81</v>
      </c>
      <c r="O20" s="34">
        <f t="shared" ref="O20:P20" si="28">D20/7</f>
        <v>0.42857142857142855</v>
      </c>
      <c r="P20" s="34">
        <f t="shared" si="28"/>
        <v>0</v>
      </c>
      <c r="Q20" s="29">
        <f t="shared" si="8"/>
        <v>189</v>
      </c>
      <c r="R20" s="29"/>
      <c r="S20" s="35">
        <v>0.69696969696969702</v>
      </c>
      <c r="T20" s="28">
        <v>60</v>
      </c>
      <c r="U20" s="36" t="s">
        <v>33</v>
      </c>
      <c r="V20" s="37" t="s">
        <v>33</v>
      </c>
      <c r="W20" s="28">
        <v>3</v>
      </c>
      <c r="X20" s="38">
        <f t="shared" si="9"/>
        <v>1</v>
      </c>
      <c r="Y20" s="39">
        <f t="shared" si="10"/>
        <v>2.2879999999999998</v>
      </c>
      <c r="Z20" s="28">
        <v>2</v>
      </c>
      <c r="AA20" s="28" t="s">
        <v>34</v>
      </c>
      <c r="AB20" s="40">
        <f t="shared" si="11"/>
        <v>-0.69</v>
      </c>
      <c r="AC20" s="41">
        <v>5.0775833333333333E-2</v>
      </c>
      <c r="AD20" s="39">
        <f t="shared" si="12"/>
        <v>-0.21021194999999998</v>
      </c>
      <c r="AE20" s="39">
        <v>-4.9000000000000004</v>
      </c>
      <c r="AF20" s="39">
        <v>-4.3260000000000005</v>
      </c>
      <c r="AG20" s="39">
        <v>-3</v>
      </c>
    </row>
    <row r="21" spans="1:33" ht="15.75" customHeight="1" x14ac:dyDescent="0.2">
      <c r="A21" s="28" t="s">
        <v>63</v>
      </c>
      <c r="B21" s="28" t="s">
        <v>113</v>
      </c>
      <c r="C21" s="15">
        <f t="shared" si="4"/>
        <v>10.49</v>
      </c>
      <c r="D21" s="29">
        <v>2</v>
      </c>
      <c r="E21" s="29">
        <v>1</v>
      </c>
      <c r="F21" s="32">
        <v>20.98</v>
      </c>
      <c r="G21" s="30">
        <v>-2.17</v>
      </c>
      <c r="H21" s="31">
        <f t="shared" si="1"/>
        <v>0.10343183984747378</v>
      </c>
      <c r="I21" s="31">
        <f t="shared" si="2"/>
        <v>-0.42560254051477614</v>
      </c>
      <c r="J21" s="32">
        <f t="shared" si="5"/>
        <v>-8.9291413000000031</v>
      </c>
      <c r="K21" s="32">
        <f t="shared" si="3"/>
        <v>-4.4645706500000015</v>
      </c>
      <c r="L21" s="29">
        <v>2</v>
      </c>
      <c r="M21" s="33">
        <f t="shared" si="6"/>
        <v>1</v>
      </c>
      <c r="N21" s="29">
        <v>78</v>
      </c>
      <c r="O21" s="34">
        <f t="shared" ref="O21:P21" si="29">D21/7</f>
        <v>0.2857142857142857</v>
      </c>
      <c r="P21" s="34">
        <f t="shared" si="29"/>
        <v>0.14285714285714285</v>
      </c>
      <c r="Q21" s="29">
        <f t="shared" si="8"/>
        <v>182</v>
      </c>
      <c r="R21" s="29"/>
      <c r="S21" s="35">
        <v>0.54644808743169404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1.085</v>
      </c>
      <c r="Z21" s="28">
        <v>2</v>
      </c>
      <c r="AA21" s="28" t="s">
        <v>34</v>
      </c>
      <c r="AB21" s="40">
        <f t="shared" si="11"/>
        <v>-0.69</v>
      </c>
      <c r="AC21" s="41">
        <v>5.0775833333333333E-2</v>
      </c>
      <c r="AD21" s="39">
        <f t="shared" si="12"/>
        <v>-0.1401413</v>
      </c>
      <c r="AE21" s="39">
        <v>-4.9000000000000004</v>
      </c>
      <c r="AF21" s="39">
        <v>-4.3260000000000005</v>
      </c>
      <c r="AG21" s="39">
        <v>-6</v>
      </c>
    </row>
    <row r="22" spans="1:33" ht="15.75" customHeight="1" x14ac:dyDescent="0.2">
      <c r="A22" s="28" t="s">
        <v>64</v>
      </c>
      <c r="B22" s="28" t="s">
        <v>179</v>
      </c>
      <c r="C22" s="15">
        <f t="shared" si="4"/>
        <v>9.99</v>
      </c>
      <c r="D22" s="29">
        <v>2</v>
      </c>
      <c r="E22" s="29">
        <v>0</v>
      </c>
      <c r="F22" s="30">
        <v>19.98</v>
      </c>
      <c r="G22" s="30">
        <v>-6.5399999999999991</v>
      </c>
      <c r="H22" s="31">
        <f t="shared" si="1"/>
        <v>0.32732732732732728</v>
      </c>
      <c r="I22" s="31">
        <f t="shared" si="2"/>
        <v>-0.40786492992992995</v>
      </c>
      <c r="J22" s="32">
        <f t="shared" si="5"/>
        <v>-8.1491413000000001</v>
      </c>
      <c r="K22" s="32">
        <f t="shared" si="3"/>
        <v>-4.0745706500000001</v>
      </c>
      <c r="L22" s="29">
        <v>2</v>
      </c>
      <c r="M22" s="33">
        <f t="shared" si="6"/>
        <v>1</v>
      </c>
      <c r="N22" s="29">
        <v>77</v>
      </c>
      <c r="O22" s="34">
        <f t="shared" ref="O22:P22" si="30">D22/7</f>
        <v>0.2857142857142857</v>
      </c>
      <c r="P22" s="34">
        <f t="shared" si="30"/>
        <v>0</v>
      </c>
      <c r="Q22" s="29">
        <f t="shared" si="8"/>
        <v>269</v>
      </c>
      <c r="R22" s="29"/>
      <c r="S22" s="35">
        <v>0.55865921787709405</v>
      </c>
      <c r="T22" s="28">
        <v>60</v>
      </c>
      <c r="U22" s="36" t="s">
        <v>33</v>
      </c>
      <c r="V22" s="37" t="s">
        <v>33</v>
      </c>
      <c r="W22" s="28">
        <v>2</v>
      </c>
      <c r="X22" s="38">
        <f t="shared" si="9"/>
        <v>1</v>
      </c>
      <c r="Y22" s="39">
        <f t="shared" si="10"/>
        <v>1.6349999999999998</v>
      </c>
      <c r="Z22" s="28">
        <v>2</v>
      </c>
      <c r="AA22" s="28" t="s">
        <v>34</v>
      </c>
      <c r="AB22" s="40">
        <f t="shared" si="11"/>
        <v>-0.69</v>
      </c>
      <c r="AC22" s="41">
        <v>5.0775833333333333E-2</v>
      </c>
      <c r="AD22" s="39">
        <f t="shared" si="12"/>
        <v>-0.1401413</v>
      </c>
      <c r="AE22" s="39">
        <v>-4.9000000000000004</v>
      </c>
      <c r="AF22" s="39">
        <v>-4.3260000000000005</v>
      </c>
      <c r="AG22" s="39">
        <v>0</v>
      </c>
    </row>
    <row r="23" spans="1:33" ht="15.75" customHeight="1" x14ac:dyDescent="0.2">
      <c r="A23" s="28" t="s">
        <v>65</v>
      </c>
      <c r="B23" s="28" t="s">
        <v>624</v>
      </c>
      <c r="C23" s="15">
        <f t="shared" si="4"/>
        <v>9.99</v>
      </c>
      <c r="D23" s="29">
        <v>9</v>
      </c>
      <c r="E23" s="29">
        <v>0</v>
      </c>
      <c r="F23" s="32">
        <v>89.91</v>
      </c>
      <c r="G23" s="30">
        <v>-27.23</v>
      </c>
      <c r="H23" s="31">
        <f t="shared" si="1"/>
        <v>0.30285841396952512</v>
      </c>
      <c r="I23" s="31">
        <f t="shared" si="2"/>
        <v>-0.38339601657212791</v>
      </c>
      <c r="J23" s="32">
        <f t="shared" si="5"/>
        <v>-34.471135850000017</v>
      </c>
      <c r="K23" s="32">
        <f t="shared" si="3"/>
        <v>-3.8301262055555574</v>
      </c>
      <c r="L23" s="29">
        <v>11</v>
      </c>
      <c r="M23" s="33">
        <f t="shared" si="6"/>
        <v>0.81818181818181823</v>
      </c>
      <c r="N23" s="29">
        <v>69</v>
      </c>
      <c r="O23" s="34">
        <f t="shared" ref="O23:P23" si="31">D23/7</f>
        <v>1.2857142857142858</v>
      </c>
      <c r="P23" s="34">
        <f t="shared" si="31"/>
        <v>0</v>
      </c>
      <c r="Q23" s="29">
        <f t="shared" si="8"/>
        <v>53</v>
      </c>
      <c r="R23" s="29"/>
      <c r="S23" s="35">
        <v>0.66666666666666596</v>
      </c>
      <c r="T23" s="28">
        <v>60</v>
      </c>
      <c r="U23" s="36" t="s">
        <v>33</v>
      </c>
      <c r="V23" s="37" t="s">
        <v>33</v>
      </c>
      <c r="W23" s="28">
        <v>6</v>
      </c>
      <c r="X23" s="38">
        <f t="shared" si="9"/>
        <v>0.66666666666666663</v>
      </c>
      <c r="Y23" s="39">
        <f t="shared" si="10"/>
        <v>2.2691666666666666</v>
      </c>
      <c r="Z23" s="28">
        <v>6</v>
      </c>
      <c r="AA23" s="28" t="s">
        <v>34</v>
      </c>
      <c r="AB23" s="40">
        <f t="shared" si="11"/>
        <v>-0.69</v>
      </c>
      <c r="AC23" s="41">
        <v>5.0775833333333333E-2</v>
      </c>
      <c r="AD23" s="39">
        <f t="shared" si="12"/>
        <v>-0.63063585</v>
      </c>
      <c r="AE23" s="39">
        <v>-4.9000000000000004</v>
      </c>
      <c r="AF23" s="39">
        <v>-4.3260000000000005</v>
      </c>
      <c r="AG23" s="39">
        <v>0</v>
      </c>
    </row>
    <row r="24" spans="1:33" ht="15.75" customHeight="1" x14ac:dyDescent="0.2">
      <c r="A24" s="28" t="s">
        <v>66</v>
      </c>
      <c r="B24" s="28" t="s">
        <v>449</v>
      </c>
      <c r="C24" s="15">
        <f t="shared" si="4"/>
        <v>9.9899999999999984</v>
      </c>
      <c r="D24" s="29">
        <v>12</v>
      </c>
      <c r="E24" s="29">
        <v>1</v>
      </c>
      <c r="F24" s="32">
        <v>119.87999999999998</v>
      </c>
      <c r="G24" s="32">
        <v>-26.05</v>
      </c>
      <c r="H24" s="31">
        <f t="shared" si="1"/>
        <v>0.21730063396730068</v>
      </c>
      <c r="I24" s="31">
        <f t="shared" si="2"/>
        <v>-0.29783823656990349</v>
      </c>
      <c r="J24" s="32">
        <f t="shared" si="5"/>
        <v>-35.704847800000024</v>
      </c>
      <c r="K24" s="32">
        <f t="shared" si="3"/>
        <v>-2.9754039833333352</v>
      </c>
      <c r="L24" s="29">
        <v>21</v>
      </c>
      <c r="M24" s="33">
        <f t="shared" si="6"/>
        <v>0.5714285714285714</v>
      </c>
      <c r="N24" s="29">
        <v>58</v>
      </c>
      <c r="O24" s="34">
        <f t="shared" ref="O24:P24" si="32">D24/7</f>
        <v>1.7142857142857142</v>
      </c>
      <c r="P24" s="34">
        <f t="shared" si="32"/>
        <v>0.14285714285714285</v>
      </c>
      <c r="Q24" s="29">
        <f t="shared" si="8"/>
        <v>31</v>
      </c>
      <c r="R24" s="29"/>
      <c r="S24" s="35">
        <v>0.76567656765676495</v>
      </c>
      <c r="T24" s="28">
        <v>60</v>
      </c>
      <c r="U24" s="36" t="s">
        <v>33</v>
      </c>
      <c r="V24" s="37" t="s">
        <v>33</v>
      </c>
      <c r="W24" s="28">
        <v>7</v>
      </c>
      <c r="X24" s="38">
        <f t="shared" si="9"/>
        <v>0.58333333333333337</v>
      </c>
      <c r="Y24" s="39">
        <f t="shared" si="10"/>
        <v>1.7366666666666668</v>
      </c>
      <c r="Z24" s="28">
        <v>8</v>
      </c>
      <c r="AA24" s="28" t="s">
        <v>34</v>
      </c>
      <c r="AB24" s="40">
        <f t="shared" si="11"/>
        <v>-0.69</v>
      </c>
      <c r="AC24" s="41">
        <v>5.0775833333333333E-2</v>
      </c>
      <c r="AD24" s="39">
        <f t="shared" si="12"/>
        <v>-0.84084779999999992</v>
      </c>
      <c r="AE24" s="39">
        <v>-4.9000000000000004</v>
      </c>
      <c r="AF24" s="39">
        <v>-4.3260000000000005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9.99</v>
      </c>
      <c r="D25" s="29">
        <v>3</v>
      </c>
      <c r="E25" s="29">
        <v>0</v>
      </c>
      <c r="F25" s="32">
        <v>29.97</v>
      </c>
      <c r="G25" s="32">
        <v>-10.81</v>
      </c>
      <c r="H25" s="31">
        <f t="shared" si="1"/>
        <v>0.36069402736069406</v>
      </c>
      <c r="I25" s="31">
        <f t="shared" si="2"/>
        <v>-0.44163203036369714</v>
      </c>
      <c r="J25" s="32">
        <f t="shared" si="5"/>
        <v>-13.235711950000002</v>
      </c>
      <c r="K25" s="32">
        <f t="shared" si="3"/>
        <v>-4.4119039833333344</v>
      </c>
      <c r="L25" s="29">
        <v>14</v>
      </c>
      <c r="M25" s="33">
        <f t="shared" si="6"/>
        <v>0.21428571428571427</v>
      </c>
      <c r="N25" s="29">
        <v>51</v>
      </c>
      <c r="O25" s="34">
        <f t="shared" ref="O25:P25" si="33">D25/7</f>
        <v>0.42857142857142855</v>
      </c>
      <c r="P25" s="34">
        <f t="shared" si="33"/>
        <v>0</v>
      </c>
      <c r="Q25" s="29">
        <f t="shared" si="8"/>
        <v>119</v>
      </c>
      <c r="R25" s="29"/>
      <c r="S25" s="35">
        <v>0.8581314878892734</v>
      </c>
      <c r="T25" s="28">
        <v>120</v>
      </c>
      <c r="U25" s="36" t="s">
        <v>33</v>
      </c>
      <c r="V25" s="37" t="s">
        <v>33</v>
      </c>
      <c r="W25" s="14">
        <v>2</v>
      </c>
      <c r="X25" s="38">
        <f t="shared" si="9"/>
        <v>0.66666666666666663</v>
      </c>
      <c r="Y25" s="39">
        <f t="shared" si="10"/>
        <v>2.1619999999999999</v>
      </c>
      <c r="Z25" s="14">
        <v>3</v>
      </c>
      <c r="AA25" s="28" t="s">
        <v>34</v>
      </c>
      <c r="AB25" s="40">
        <f t="shared" si="11"/>
        <v>-0.69</v>
      </c>
      <c r="AC25" s="41">
        <v>5.0775833333333333E-2</v>
      </c>
      <c r="AD25" s="39">
        <f t="shared" si="12"/>
        <v>-0.21021194999999998</v>
      </c>
      <c r="AE25" s="39">
        <v>-4.9000000000000004</v>
      </c>
      <c r="AF25" s="39">
        <v>-4.33</v>
      </c>
      <c r="AG25" s="39">
        <v>0</v>
      </c>
    </row>
    <row r="26" spans="1:33" ht="15.75" customHeight="1" x14ac:dyDescent="0.2">
      <c r="A26" s="14" t="s">
        <v>68</v>
      </c>
      <c r="B26" s="14" t="s">
        <v>625</v>
      </c>
      <c r="C26" s="15">
        <f t="shared" si="4"/>
        <v>9.9499999999999993</v>
      </c>
      <c r="D26" s="16">
        <v>1</v>
      </c>
      <c r="E26" s="16">
        <v>0</v>
      </c>
      <c r="F26" s="17">
        <v>9.9499999999999993</v>
      </c>
      <c r="G26" s="17">
        <v>-6.93</v>
      </c>
      <c r="H26" s="31">
        <f t="shared" si="1"/>
        <v>0.69648241206030148</v>
      </c>
      <c r="I26" s="31">
        <f t="shared" si="2"/>
        <v>-0.78578599497487445</v>
      </c>
      <c r="J26" s="32">
        <f t="shared" si="5"/>
        <v>-7.8185706499999998</v>
      </c>
      <c r="K26" s="32">
        <f t="shared" si="3"/>
        <v>-7.8185706499999998</v>
      </c>
      <c r="L26" s="16">
        <v>3</v>
      </c>
      <c r="M26" s="33">
        <f t="shared" si="6"/>
        <v>0.33333333333333331</v>
      </c>
      <c r="N26" s="16">
        <v>50</v>
      </c>
      <c r="O26" s="34">
        <f t="shared" ref="O26:P26" si="34">D26/7</f>
        <v>0.14285714285714285</v>
      </c>
      <c r="P26" s="34">
        <f t="shared" si="34"/>
        <v>0</v>
      </c>
      <c r="Q26" s="29">
        <f t="shared" si="8"/>
        <v>350</v>
      </c>
      <c r="R26" s="29"/>
      <c r="S26" s="21">
        <v>0.70724637681159419</v>
      </c>
      <c r="T26" s="28">
        <v>120</v>
      </c>
      <c r="U26" s="36" t="s">
        <v>33</v>
      </c>
      <c r="V26" s="37" t="s">
        <v>33</v>
      </c>
      <c r="W26" s="14">
        <v>1</v>
      </c>
      <c r="X26" s="38">
        <f t="shared" si="9"/>
        <v>1</v>
      </c>
      <c r="Y26" s="39">
        <f t="shared" si="10"/>
        <v>1.3859999999999999</v>
      </c>
      <c r="Z26" s="14">
        <v>4</v>
      </c>
      <c r="AA26" s="28" t="s">
        <v>34</v>
      </c>
      <c r="AB26" s="40">
        <f t="shared" si="11"/>
        <v>-0.69</v>
      </c>
      <c r="AC26" s="41">
        <v>5.0775833333333333E-2</v>
      </c>
      <c r="AD26" s="39">
        <f t="shared" si="12"/>
        <v>-7.0070649999999998E-2</v>
      </c>
      <c r="AE26" s="25">
        <v>-4.95</v>
      </c>
      <c r="AF26" s="25">
        <v>-4.3259999999999996</v>
      </c>
      <c r="AG26" s="25">
        <v>0</v>
      </c>
    </row>
    <row r="27" spans="1:33" ht="15.75" customHeight="1" x14ac:dyDescent="0.2">
      <c r="A27" s="14" t="s">
        <v>69</v>
      </c>
      <c r="B27" s="14" t="s">
        <v>626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-5.7</v>
      </c>
      <c r="H27" s="31" t="e">
        <f t="shared" si="1"/>
        <v>#DIV/0!</v>
      </c>
      <c r="I27" s="31" t="e">
        <f t="shared" si="2"/>
        <v>#DIV/0!</v>
      </c>
      <c r="J27" s="32">
        <f t="shared" si="5"/>
        <v>-5.7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51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0.73939393939393938</v>
      </c>
      <c r="T27" s="28">
        <v>120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5.0775833333333333E-2</v>
      </c>
      <c r="AD27" s="39">
        <f t="shared" si="12"/>
        <v>0</v>
      </c>
      <c r="AE27" s="25">
        <v>-4.95</v>
      </c>
      <c r="AF27" s="25">
        <v>-4.3259999999999996</v>
      </c>
      <c r="AG27" s="25">
        <v>0</v>
      </c>
    </row>
    <row r="28" spans="1:33" ht="15.75" customHeight="1" x14ac:dyDescent="0.2">
      <c r="A28" s="14" t="s">
        <v>70</v>
      </c>
      <c r="B28" s="14" t="s">
        <v>100</v>
      </c>
      <c r="C28" s="15" t="str">
        <f t="shared" si="4"/>
        <v xml:space="preserve"> - </v>
      </c>
      <c r="D28" s="16">
        <v>0</v>
      </c>
      <c r="E28" s="16">
        <v>51</v>
      </c>
      <c r="F28" s="17">
        <v>0</v>
      </c>
      <c r="G28" s="17">
        <v>-0.87</v>
      </c>
      <c r="H28" s="31" t="e">
        <f t="shared" si="1"/>
        <v>#DIV/0!</v>
      </c>
      <c r="I28" s="31" t="e">
        <f t="shared" si="2"/>
        <v>#DIV/0!</v>
      </c>
      <c r="J28" s="32">
        <f t="shared" si="5"/>
        <v>-0.87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37</v>
      </c>
      <c r="O28" s="34">
        <f t="shared" ref="O28:P28" si="36">D28/7</f>
        <v>0</v>
      </c>
      <c r="P28" s="34">
        <f t="shared" si="36"/>
        <v>7.2857142857142856</v>
      </c>
      <c r="Q28" s="29">
        <f t="shared" si="8"/>
        <v>5</v>
      </c>
      <c r="R28" s="29"/>
      <c r="S28" s="21">
        <v>0</v>
      </c>
      <c r="T28" s="28">
        <v>120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0.87</v>
      </c>
      <c r="Z28" s="14">
        <v>1</v>
      </c>
      <c r="AA28" s="28" t="s">
        <v>34</v>
      </c>
      <c r="AB28" s="40">
        <f t="shared" si="11"/>
        <v>-0.69</v>
      </c>
      <c r="AC28" s="41">
        <v>5.0775833333333333E-2</v>
      </c>
      <c r="AD28" s="39">
        <f t="shared" si="12"/>
        <v>0</v>
      </c>
      <c r="AE28" s="25">
        <v>-4.95</v>
      </c>
      <c r="AF28" s="25">
        <v>-4.3259999999999996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2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0.96265560165975106</v>
      </c>
      <c r="T29" s="28">
        <v>120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5.0775833333333333E-2</v>
      </c>
      <c r="AD29" s="39">
        <f t="shared" si="12"/>
        <v>0</v>
      </c>
      <c r="AE29" s="25">
        <v>-4.95</v>
      </c>
      <c r="AF29" s="25">
        <v>-4.3259999999999996</v>
      </c>
      <c r="AG29" s="25">
        <v>0</v>
      </c>
    </row>
    <row r="30" spans="1:33" ht="15.75" customHeight="1" x14ac:dyDescent="0.2">
      <c r="A30" s="14" t="s">
        <v>72</v>
      </c>
      <c r="B30" s="14" t="s">
        <v>100</v>
      </c>
      <c r="C30" s="15">
        <f t="shared" si="4"/>
        <v>9.9499999999999993</v>
      </c>
      <c r="D30" s="16">
        <v>2</v>
      </c>
      <c r="E30" s="16">
        <v>0</v>
      </c>
      <c r="F30" s="17">
        <v>19.899999999999999</v>
      </c>
      <c r="G30" s="17">
        <v>0</v>
      </c>
      <c r="H30" s="31">
        <f t="shared" si="1"/>
        <v>0</v>
      </c>
      <c r="I30" s="31">
        <f t="shared" si="2"/>
        <v>-0.18980609547738697</v>
      </c>
      <c r="J30" s="32">
        <f t="shared" si="5"/>
        <v>-3.7771413000000003</v>
      </c>
      <c r="K30" s="32">
        <f t="shared" si="3"/>
        <v>-1.8885706500000001</v>
      </c>
      <c r="L30" s="16">
        <v>2</v>
      </c>
      <c r="M30" s="33">
        <f t="shared" si="6"/>
        <v>1</v>
      </c>
      <c r="N30" s="16">
        <v>0</v>
      </c>
      <c r="O30" s="34">
        <f t="shared" ref="O30:P30" si="38">D30/7</f>
        <v>0.2857142857142857</v>
      </c>
      <c r="P30" s="34">
        <f t="shared" si="38"/>
        <v>0</v>
      </c>
      <c r="Q30" s="29">
        <f t="shared" si="8"/>
        <v>0</v>
      </c>
      <c r="R30" s="29"/>
      <c r="S30" s="21">
        <v>0</v>
      </c>
      <c r="T30" s="28">
        <v>120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5.0775833333333333E-2</v>
      </c>
      <c r="AD30" s="39">
        <f t="shared" si="12"/>
        <v>-0.1401413</v>
      </c>
      <c r="AE30" s="25">
        <v>-4.95</v>
      </c>
      <c r="AF30" s="25">
        <v>-4.3259999999999996</v>
      </c>
      <c r="AG30" s="25">
        <v>-2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240</v>
      </c>
      <c r="U31" s="22">
        <v>60</v>
      </c>
      <c r="V31" s="1" t="s">
        <v>1495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5.0775833333333333E-2</v>
      </c>
      <c r="AD31" s="39">
        <f t="shared" si="12"/>
        <v>0</v>
      </c>
      <c r="AE31" s="43">
        <v>-4.95</v>
      </c>
      <c r="AF31" s="43">
        <v>-4.3260000000000005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5.0775833333333333E-2</v>
      </c>
      <c r="AD32" s="39">
        <f t="shared" si="12"/>
        <v>0</v>
      </c>
      <c r="AE32" s="58">
        <v>-4.95</v>
      </c>
      <c r="AF32" s="58">
        <v>-4.3259999999999996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6.5" customWidth="1"/>
    <col min="22" max="22" width="71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Info!B1:BJ5000""),3,FALSE),"""")"),"25 Ft Green Extension Cord 2 Pack - 16/2 Durable Electrical Cable with 3 Power Outlets")</f>
        <v>25 Ft Green Extension Cord 2 Pack - 16/2 Durable Electrical Cable with 3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Info!B1:BJ5000""),2,FALSE),"""")"),"B08B6GQ3RK")</f>
        <v>B08B6GQ3RK</v>
      </c>
      <c r="B2" s="3" t="s">
        <v>627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3" customHeight="1" x14ac:dyDescent="0.2">
      <c r="A3" s="76" t="s">
        <v>30</v>
      </c>
      <c r="B3" s="77"/>
      <c r="C3" s="47">
        <f>((AE32+AF32)/0.85)*-1</f>
        <v>11.925882352941178</v>
      </c>
      <c r="D3" s="5">
        <f>SUM(D4:D99765)</f>
        <v>101</v>
      </c>
      <c r="E3" s="5"/>
      <c r="F3" s="6">
        <f t="shared" ref="F3:G3" si="0">SUM(F4:F99765)</f>
        <v>1244.3599999999999</v>
      </c>
      <c r="G3" s="6">
        <f t="shared" si="0"/>
        <v>-216.71000000000004</v>
      </c>
      <c r="H3" s="7">
        <f t="shared" ref="H3:H32" si="1">G3/F3*-1</f>
        <v>0.17415378186376937</v>
      </c>
      <c r="I3" s="8">
        <f t="shared" ref="I3:I32" si="2">J3/F3</f>
        <v>-0.18011579830819771</v>
      </c>
      <c r="J3" s="6">
        <f>SUM(J4:J99765)</f>
        <v>-224.12889478278888</v>
      </c>
      <c r="K3" s="6">
        <f t="shared" ref="K3:K32" si="3">J3/D3</f>
        <v>-2.2190979681464245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0 - June
0 - July
0 - Aug
0 - Sept
1 - Oct
3.5 - Nov
2.5 - Dec
0.5 - Jan
0.5 - Feb")</f>
        <v>0.5 - March
0.5 - April
0.5 - May
0 - June
0 - July
0 - Aug
0 - Sept
1 - Oct
3.5 - Nov
2.5 -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24</v>
      </c>
      <c r="X3" s="7">
        <f>W3/D3</f>
        <v>0.23762376237623761</v>
      </c>
      <c r="Y3" s="6"/>
      <c r="Z3" s="5"/>
      <c r="AA3" s="5"/>
      <c r="AB3" s="5"/>
      <c r="AC3" s="5"/>
      <c r="AD3" s="6">
        <f>SUM(AD4:AD99765)</f>
        <v>-12.136894782788719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Info!B2:BZ7000""),37,FALSE)),"""")*-1"),-5.187)</f>
        <v>-5.1870000000000003</v>
      </c>
      <c r="AG3" s="6">
        <f>SUM(AG4:AG99765)</f>
        <v>-2</v>
      </c>
    </row>
    <row r="4" spans="1:33" ht="15.75" customHeight="1" x14ac:dyDescent="0.2">
      <c r="A4" s="14" t="s">
        <v>31</v>
      </c>
      <c r="B4" s="14" t="s">
        <v>628</v>
      </c>
      <c r="C4" s="15">
        <f t="shared" ref="C4:C32" si="4">IFERROR(F4/D4," - ")</f>
        <v>15.99</v>
      </c>
      <c r="D4" s="16">
        <v>2</v>
      </c>
      <c r="E4" s="16">
        <v>0</v>
      </c>
      <c r="F4" s="17">
        <v>31.98</v>
      </c>
      <c r="G4" s="17">
        <v>0</v>
      </c>
      <c r="H4" s="18">
        <f t="shared" si="1"/>
        <v>0</v>
      </c>
      <c r="I4" s="18">
        <f t="shared" si="2"/>
        <v>0.13204125189354449</v>
      </c>
      <c r="J4" s="17">
        <f t="shared" ref="J4:J32" si="5">F4*0.85+G4+AF4*D4+D4*AE4+AG4+AD4</f>
        <v>4.2226792355555531</v>
      </c>
      <c r="K4" s="17">
        <f t="shared" si="3"/>
        <v>2.1113396177777766</v>
      </c>
      <c r="L4" s="16">
        <v>26</v>
      </c>
      <c r="M4" s="19">
        <f t="shared" ref="M4:M32" si="6">IFERROR(D4/L4,"-")</f>
        <v>7.6923076923076927E-2</v>
      </c>
      <c r="N4" s="16">
        <v>27</v>
      </c>
      <c r="O4" s="20">
        <f t="shared" ref="O4:P4" si="7">D4/7</f>
        <v>0.2857142857142857</v>
      </c>
      <c r="P4" s="20">
        <f t="shared" si="7"/>
        <v>0</v>
      </c>
      <c r="Q4" s="16">
        <f t="shared" ref="Q4:Q32" si="8">ROUNDDOWN(N4/(O4+P4),0)</f>
        <v>94</v>
      </c>
      <c r="R4" s="16"/>
      <c r="S4" s="21">
        <v>2.4</v>
      </c>
      <c r="T4" s="14">
        <v>130</v>
      </c>
      <c r="U4" s="22">
        <v>60</v>
      </c>
      <c r="V4" s="23" t="s">
        <v>629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8.7072740740740756E-2</v>
      </c>
      <c r="AD4" s="25">
        <f t="shared" ref="AD4:AD32" si="12">IFERROR(AB4*AC4*D4*2,0)</f>
        <v>-0.24032076444444447</v>
      </c>
      <c r="AE4" s="25">
        <v>-5.42</v>
      </c>
      <c r="AF4" s="25">
        <v>-4.9400000000000004</v>
      </c>
      <c r="AG4" s="25">
        <v>-2</v>
      </c>
    </row>
    <row r="5" spans="1:33" ht="15.75" customHeight="1" x14ac:dyDescent="0.2">
      <c r="A5" s="28" t="s">
        <v>35</v>
      </c>
      <c r="B5" s="28" t="s">
        <v>630</v>
      </c>
      <c r="C5" s="15">
        <f t="shared" si="4"/>
        <v>15.99</v>
      </c>
      <c r="D5" s="29">
        <v>5</v>
      </c>
      <c r="E5" s="29">
        <v>0</v>
      </c>
      <c r="F5" s="30">
        <v>79.95</v>
      </c>
      <c r="G5" s="30">
        <v>-32.83</v>
      </c>
      <c r="H5" s="31">
        <f t="shared" si="1"/>
        <v>0.41063164477798619</v>
      </c>
      <c r="I5" s="31">
        <f t="shared" si="2"/>
        <v>-0.2160600136267091</v>
      </c>
      <c r="J5" s="32">
        <f t="shared" si="5"/>
        <v>-17.273998089455393</v>
      </c>
      <c r="K5" s="32">
        <f t="shared" si="3"/>
        <v>-3.4547996178910787</v>
      </c>
      <c r="L5" s="29">
        <v>37</v>
      </c>
      <c r="M5" s="33">
        <f t="shared" si="6"/>
        <v>0.13513513513513514</v>
      </c>
      <c r="N5" s="29">
        <v>25</v>
      </c>
      <c r="O5" s="34">
        <f t="shared" ref="O5:P5" si="13">D5/7</f>
        <v>0.7142857142857143</v>
      </c>
      <c r="P5" s="34">
        <f t="shared" si="13"/>
        <v>0</v>
      </c>
      <c r="Q5" s="29">
        <f t="shared" si="8"/>
        <v>35</v>
      </c>
      <c r="R5" s="29"/>
      <c r="S5" s="35">
        <v>2.28266666666666</v>
      </c>
      <c r="T5" s="28">
        <v>130</v>
      </c>
      <c r="U5" s="36">
        <v>60</v>
      </c>
      <c r="V5" s="37" t="s">
        <v>629</v>
      </c>
      <c r="W5" s="28">
        <v>2</v>
      </c>
      <c r="X5" s="38">
        <f t="shared" si="9"/>
        <v>0.4</v>
      </c>
      <c r="Y5" s="39">
        <f t="shared" si="10"/>
        <v>5.4716666666666667</v>
      </c>
      <c r="Z5" s="28">
        <v>4</v>
      </c>
      <c r="AA5" s="28" t="s">
        <v>34</v>
      </c>
      <c r="AB5" s="40">
        <f t="shared" si="11"/>
        <v>-0.69</v>
      </c>
      <c r="AC5" s="41">
        <v>8.7173636152954814E-2</v>
      </c>
      <c r="AD5" s="39">
        <f t="shared" si="12"/>
        <v>-0.60149808945538819</v>
      </c>
      <c r="AE5" s="39">
        <v>-5.42</v>
      </c>
      <c r="AF5" s="39">
        <v>-4.9400000000000004</v>
      </c>
      <c r="AG5" s="39">
        <v>0</v>
      </c>
    </row>
    <row r="6" spans="1:33" ht="15.75" customHeight="1" x14ac:dyDescent="0.2">
      <c r="A6" s="28" t="s">
        <v>37</v>
      </c>
      <c r="B6" s="28" t="s">
        <v>631</v>
      </c>
      <c r="C6" s="15">
        <f t="shared" si="4"/>
        <v>14.922999999999998</v>
      </c>
      <c r="D6" s="29">
        <v>10</v>
      </c>
      <c r="E6" s="29">
        <v>0</v>
      </c>
      <c r="F6" s="30">
        <v>149.22999999999999</v>
      </c>
      <c r="G6" s="30">
        <v>-5.34</v>
      </c>
      <c r="H6" s="31">
        <f t="shared" si="1"/>
        <v>3.5783689606647462E-2</v>
      </c>
      <c r="I6" s="31">
        <f t="shared" si="2"/>
        <v>0.11193390188151012</v>
      </c>
      <c r="J6" s="32">
        <f t="shared" si="5"/>
        <v>16.703896177777754</v>
      </c>
      <c r="K6" s="32">
        <f t="shared" si="3"/>
        <v>1.6703896177777753</v>
      </c>
      <c r="L6" s="29">
        <v>30</v>
      </c>
      <c r="M6" s="33">
        <f t="shared" si="6"/>
        <v>0.33333333333333331</v>
      </c>
      <c r="N6" s="29">
        <v>15</v>
      </c>
      <c r="O6" s="34">
        <f t="shared" ref="O6:P6" si="14">D6/7</f>
        <v>1.4285714285714286</v>
      </c>
      <c r="P6" s="34">
        <f t="shared" si="14"/>
        <v>0</v>
      </c>
      <c r="Q6" s="29">
        <f t="shared" si="8"/>
        <v>10</v>
      </c>
      <c r="R6" s="29"/>
      <c r="S6" s="35">
        <v>2.4756097560975601</v>
      </c>
      <c r="T6" s="28">
        <v>70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2.67</v>
      </c>
      <c r="Z6" s="28">
        <v>2</v>
      </c>
      <c r="AA6" s="28" t="s">
        <v>34</v>
      </c>
      <c r="AB6" s="40">
        <f t="shared" si="11"/>
        <v>-0.69</v>
      </c>
      <c r="AC6" s="41">
        <v>8.7072740740740756E-2</v>
      </c>
      <c r="AD6" s="39">
        <f t="shared" si="12"/>
        <v>-1.2016038222222223</v>
      </c>
      <c r="AE6" s="39">
        <v>-5.42</v>
      </c>
      <c r="AF6" s="39">
        <v>-4.9400000000000004</v>
      </c>
      <c r="AG6" s="39">
        <v>0</v>
      </c>
    </row>
    <row r="7" spans="1:33" ht="15.75" customHeight="1" x14ac:dyDescent="0.2">
      <c r="A7" s="28" t="s">
        <v>39</v>
      </c>
      <c r="B7" s="28" t="s">
        <v>273</v>
      </c>
      <c r="C7" s="15">
        <f t="shared" si="4"/>
        <v>13.931999999999999</v>
      </c>
      <c r="D7" s="29">
        <v>5</v>
      </c>
      <c r="E7" s="29">
        <v>0</v>
      </c>
      <c r="F7" s="30">
        <v>69.66</v>
      </c>
      <c r="G7" s="30">
        <v>0</v>
      </c>
      <c r="H7" s="31">
        <f t="shared" si="1"/>
        <v>0</v>
      </c>
      <c r="I7" s="31">
        <f t="shared" si="2"/>
        <v>9.7763394902223424E-2</v>
      </c>
      <c r="J7" s="32">
        <f t="shared" si="5"/>
        <v>6.8101980888888836</v>
      </c>
      <c r="K7" s="32">
        <f t="shared" si="3"/>
        <v>1.3620396177777767</v>
      </c>
      <c r="L7" s="29">
        <v>19</v>
      </c>
      <c r="M7" s="33">
        <f t="shared" si="6"/>
        <v>0.26315789473684209</v>
      </c>
      <c r="N7" s="29">
        <v>9</v>
      </c>
      <c r="O7" s="34">
        <f t="shared" ref="O7:P7" si="15">D7/7</f>
        <v>0.7142857142857143</v>
      </c>
      <c r="P7" s="34">
        <f t="shared" si="15"/>
        <v>0</v>
      </c>
      <c r="Q7" s="29">
        <f t="shared" si="8"/>
        <v>12</v>
      </c>
      <c r="R7" s="29"/>
      <c r="S7" s="35">
        <v>2.9090909090908998</v>
      </c>
      <c r="T7" s="28">
        <v>70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8.7072740740740756E-2</v>
      </c>
      <c r="AD7" s="39">
        <f t="shared" si="12"/>
        <v>-0.60080191111111114</v>
      </c>
      <c r="AE7" s="39">
        <v>-5.42</v>
      </c>
      <c r="AF7" s="39">
        <v>-4.9400000000000004</v>
      </c>
      <c r="AG7" s="39">
        <v>0</v>
      </c>
    </row>
    <row r="8" spans="1:33" ht="15.75" customHeight="1" x14ac:dyDescent="0.2">
      <c r="A8" s="28" t="s">
        <v>41</v>
      </c>
      <c r="B8" s="28" t="s">
        <v>98</v>
      </c>
      <c r="C8" s="15">
        <f t="shared" si="4"/>
        <v>15.95</v>
      </c>
      <c r="D8" s="29">
        <v>1</v>
      </c>
      <c r="E8" s="29">
        <v>0</v>
      </c>
      <c r="F8" s="30">
        <v>15.95</v>
      </c>
      <c r="G8" s="30">
        <v>0</v>
      </c>
      <c r="H8" s="31">
        <f t="shared" si="1"/>
        <v>0</v>
      </c>
      <c r="I8" s="31">
        <f t="shared" si="2"/>
        <v>0.19293665315221178</v>
      </c>
      <c r="J8" s="32">
        <f t="shared" si="5"/>
        <v>3.0773396177777776</v>
      </c>
      <c r="K8" s="32">
        <f t="shared" si="3"/>
        <v>3.0773396177777776</v>
      </c>
      <c r="L8" s="29">
        <v>17</v>
      </c>
      <c r="M8" s="33">
        <f t="shared" si="6"/>
        <v>5.8823529411764705E-2</v>
      </c>
      <c r="N8" s="29">
        <v>9</v>
      </c>
      <c r="O8" s="34">
        <f t="shared" ref="O8:P8" si="16">D8/7</f>
        <v>0.14285714285714285</v>
      </c>
      <c r="P8" s="34">
        <f t="shared" si="16"/>
        <v>0</v>
      </c>
      <c r="Q8" s="29">
        <f t="shared" si="8"/>
        <v>63</v>
      </c>
      <c r="R8" s="29"/>
      <c r="S8" s="35">
        <v>3.9175257731958699</v>
      </c>
      <c r="T8" s="28">
        <v>70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8.7072740740740756E-2</v>
      </c>
      <c r="AD8" s="39">
        <f t="shared" si="12"/>
        <v>-0.12016038222222224</v>
      </c>
      <c r="AE8" s="39">
        <v>-5.42</v>
      </c>
      <c r="AF8" s="39">
        <v>-4.9400000000000004</v>
      </c>
      <c r="AG8" s="39">
        <v>0</v>
      </c>
    </row>
    <row r="9" spans="1:33" ht="15.75" customHeight="1" x14ac:dyDescent="0.2">
      <c r="A9" s="28" t="s">
        <v>43</v>
      </c>
      <c r="B9" s="28" t="s">
        <v>266</v>
      </c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9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>
        <v>3.5047619047618999</v>
      </c>
      <c r="T9" s="28">
        <v>70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8.7072740740740756E-2</v>
      </c>
      <c r="AD9" s="39">
        <f t="shared" si="12"/>
        <v>0</v>
      </c>
      <c r="AE9" s="39">
        <v>-5.42</v>
      </c>
      <c r="AF9" s="39">
        <v>-4.9400000000000004</v>
      </c>
      <c r="AG9" s="39">
        <v>0</v>
      </c>
    </row>
    <row r="10" spans="1:33" ht="15.75" customHeight="1" x14ac:dyDescent="0.2">
      <c r="A10" s="28" t="s">
        <v>45</v>
      </c>
      <c r="B10" s="28" t="s">
        <v>606</v>
      </c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17</v>
      </c>
      <c r="M10" s="33">
        <f t="shared" si="6"/>
        <v>0</v>
      </c>
      <c r="N10" s="29">
        <v>9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>
        <v>3.61497326203208</v>
      </c>
      <c r="T10" s="28">
        <v>70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8.7072740740740756E-2</v>
      </c>
      <c r="AD10" s="39">
        <f t="shared" si="12"/>
        <v>0</v>
      </c>
      <c r="AE10" s="39">
        <v>-5.42</v>
      </c>
      <c r="AF10" s="39">
        <v>-4.9400000000000004</v>
      </c>
      <c r="AG10" s="39">
        <v>0</v>
      </c>
    </row>
    <row r="11" spans="1:33" ht="15.75" customHeight="1" x14ac:dyDescent="0.2">
      <c r="A11" s="28" t="s">
        <v>47</v>
      </c>
      <c r="B11" s="28" t="s">
        <v>632</v>
      </c>
      <c r="C11" s="15">
        <f t="shared" si="4"/>
        <v>13.95</v>
      </c>
      <c r="D11" s="29">
        <v>1</v>
      </c>
      <c r="E11" s="29">
        <v>0</v>
      </c>
      <c r="F11" s="30">
        <v>13.95</v>
      </c>
      <c r="G11" s="30">
        <v>0</v>
      </c>
      <c r="H11" s="31">
        <f t="shared" si="1"/>
        <v>0</v>
      </c>
      <c r="I11" s="31">
        <f t="shared" si="2"/>
        <v>9.8734022779769004E-2</v>
      </c>
      <c r="J11" s="32">
        <f t="shared" si="5"/>
        <v>1.3773396177777775</v>
      </c>
      <c r="K11" s="32">
        <f t="shared" si="3"/>
        <v>1.3773396177777775</v>
      </c>
      <c r="L11" s="29">
        <v>0</v>
      </c>
      <c r="M11" s="33" t="str">
        <f t="shared" si="6"/>
        <v>-</v>
      </c>
      <c r="N11" s="29">
        <v>88</v>
      </c>
      <c r="O11" s="34">
        <f t="shared" ref="O11:P11" si="19">D11/7</f>
        <v>0.14285714285714285</v>
      </c>
      <c r="P11" s="34">
        <f t="shared" si="19"/>
        <v>0</v>
      </c>
      <c r="Q11" s="29">
        <f t="shared" si="8"/>
        <v>616</v>
      </c>
      <c r="R11" s="29"/>
      <c r="S11" s="35">
        <v>2.9345794392523299</v>
      </c>
      <c r="T11" s="28">
        <v>70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8.7072740740740756E-2</v>
      </c>
      <c r="AD11" s="39">
        <f t="shared" si="12"/>
        <v>-0.12016038222222224</v>
      </c>
      <c r="AE11" s="39">
        <v>-5.42</v>
      </c>
      <c r="AF11" s="39">
        <v>-4.9400000000000004</v>
      </c>
      <c r="AG11" s="39">
        <v>0</v>
      </c>
    </row>
    <row r="12" spans="1:33" ht="15.75" customHeight="1" x14ac:dyDescent="0.2">
      <c r="A12" s="28" t="s">
        <v>49</v>
      </c>
      <c r="B12" s="28" t="s">
        <v>534</v>
      </c>
      <c r="C12" s="15">
        <f t="shared" si="4"/>
        <v>13.64</v>
      </c>
      <c r="D12" s="29">
        <v>2</v>
      </c>
      <c r="E12" s="29">
        <v>0</v>
      </c>
      <c r="F12" s="30">
        <v>27.28</v>
      </c>
      <c r="G12" s="30">
        <v>0</v>
      </c>
      <c r="H12" s="31">
        <f t="shared" si="1"/>
        <v>0</v>
      </c>
      <c r="I12" s="31">
        <f t="shared" si="2"/>
        <v>8.1659796024763698E-2</v>
      </c>
      <c r="J12" s="32">
        <f t="shared" si="5"/>
        <v>2.2276792355555539</v>
      </c>
      <c r="K12" s="32">
        <f t="shared" si="3"/>
        <v>1.113839617777777</v>
      </c>
      <c r="L12" s="29">
        <v>3</v>
      </c>
      <c r="M12" s="33">
        <f t="shared" si="6"/>
        <v>0.66666666666666663</v>
      </c>
      <c r="N12" s="29">
        <v>56</v>
      </c>
      <c r="O12" s="34">
        <f t="shared" ref="O12:P12" si="20">D12/7</f>
        <v>0.2857142857142857</v>
      </c>
      <c r="P12" s="34">
        <f t="shared" si="20"/>
        <v>0</v>
      </c>
      <c r="Q12" s="29">
        <f t="shared" si="8"/>
        <v>196</v>
      </c>
      <c r="R12" s="29"/>
      <c r="S12" s="35">
        <v>2.9650349650349601</v>
      </c>
      <c r="T12" s="28">
        <v>70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8.7072740740740756E-2</v>
      </c>
      <c r="AD12" s="39">
        <f t="shared" si="12"/>
        <v>-0.24032076444444447</v>
      </c>
      <c r="AE12" s="39">
        <v>-5.42</v>
      </c>
      <c r="AF12" s="39">
        <v>-4.9400000000000004</v>
      </c>
      <c r="AG12" s="39">
        <v>0</v>
      </c>
    </row>
    <row r="13" spans="1:33" ht="15.75" customHeight="1" x14ac:dyDescent="0.2">
      <c r="A13" s="28" t="s">
        <v>51</v>
      </c>
      <c r="B13" s="28" t="s">
        <v>113</v>
      </c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66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>
        <v>2.375</v>
      </c>
      <c r="T13" s="28">
        <v>70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8.7072740740740756E-2</v>
      </c>
      <c r="AD13" s="39">
        <f t="shared" si="12"/>
        <v>0</v>
      </c>
      <c r="AE13" s="39">
        <v>-5.42</v>
      </c>
      <c r="AF13" s="39">
        <v>-4.9400000000000004</v>
      </c>
      <c r="AG13" s="39">
        <v>0</v>
      </c>
    </row>
    <row r="14" spans="1:33" ht="15.75" customHeight="1" x14ac:dyDescent="0.2">
      <c r="A14" s="28" t="s">
        <v>53</v>
      </c>
      <c r="B14" s="28" t="s">
        <v>209</v>
      </c>
      <c r="C14" s="15">
        <f t="shared" si="4"/>
        <v>12.010000000000002</v>
      </c>
      <c r="D14" s="29">
        <v>4</v>
      </c>
      <c r="E14" s="29">
        <v>0</v>
      </c>
      <c r="F14" s="32">
        <v>48.040000000000006</v>
      </c>
      <c r="G14" s="30">
        <v>-35.230000000000011</v>
      </c>
      <c r="H14" s="31">
        <f t="shared" si="1"/>
        <v>0.7333472106577853</v>
      </c>
      <c r="I14" s="31">
        <f t="shared" si="2"/>
        <v>-0.75596672624664651</v>
      </c>
      <c r="J14" s="32">
        <f t="shared" si="5"/>
        <v>-36.316641528888901</v>
      </c>
      <c r="K14" s="32">
        <f t="shared" si="3"/>
        <v>-9.0791603822222253</v>
      </c>
      <c r="L14" s="29">
        <v>14</v>
      </c>
      <c r="M14" s="33">
        <f t="shared" si="6"/>
        <v>0.2857142857142857</v>
      </c>
      <c r="N14" s="29">
        <v>63</v>
      </c>
      <c r="O14" s="34">
        <f t="shared" ref="O14:P14" si="22">D14/7</f>
        <v>0.5714285714285714</v>
      </c>
      <c r="P14" s="34">
        <f t="shared" si="22"/>
        <v>0</v>
      </c>
      <c r="Q14" s="29">
        <f t="shared" si="8"/>
        <v>110</v>
      </c>
      <c r="R14" s="29"/>
      <c r="S14" s="35">
        <v>1.5099337748344299</v>
      </c>
      <c r="T14" s="28">
        <v>70</v>
      </c>
      <c r="U14" s="36" t="s">
        <v>33</v>
      </c>
      <c r="V14" s="37" t="s">
        <v>33</v>
      </c>
      <c r="W14" s="28">
        <v>3</v>
      </c>
      <c r="X14" s="38">
        <f t="shared" si="9"/>
        <v>0.75</v>
      </c>
      <c r="Y14" s="39">
        <f t="shared" si="10"/>
        <v>3.2027272727272735</v>
      </c>
      <c r="Z14" s="28">
        <v>8</v>
      </c>
      <c r="AA14" s="28" t="s">
        <v>34</v>
      </c>
      <c r="AB14" s="40">
        <f t="shared" si="11"/>
        <v>-0.69</v>
      </c>
      <c r="AC14" s="41">
        <v>8.7072740740740756E-2</v>
      </c>
      <c r="AD14" s="39">
        <f t="shared" si="12"/>
        <v>-0.48064152888888895</v>
      </c>
      <c r="AE14" s="39">
        <v>-5.42</v>
      </c>
      <c r="AF14" s="39">
        <v>-4.9400000000000004</v>
      </c>
      <c r="AG14" s="39">
        <v>0</v>
      </c>
    </row>
    <row r="15" spans="1:33" ht="15.75" customHeight="1" x14ac:dyDescent="0.2">
      <c r="A15" s="28" t="s">
        <v>54</v>
      </c>
      <c r="B15" s="28" t="s">
        <v>117</v>
      </c>
      <c r="C15" s="15">
        <f t="shared" si="4"/>
        <v>11.973000000000003</v>
      </c>
      <c r="D15" s="29">
        <v>10</v>
      </c>
      <c r="E15" s="29">
        <v>0</v>
      </c>
      <c r="F15" s="32">
        <v>119.73000000000002</v>
      </c>
      <c r="G15" s="30">
        <v>-41.86999999999999</v>
      </c>
      <c r="H15" s="31">
        <f t="shared" si="1"/>
        <v>0.34970349954063296</v>
      </c>
      <c r="I15" s="31">
        <f t="shared" si="2"/>
        <v>-0.37501965941887749</v>
      </c>
      <c r="J15" s="32">
        <f t="shared" si="5"/>
        <v>-44.901103822222211</v>
      </c>
      <c r="K15" s="32">
        <f t="shared" si="3"/>
        <v>-4.4901103822222215</v>
      </c>
      <c r="L15" s="29">
        <v>16</v>
      </c>
      <c r="M15" s="33">
        <f t="shared" si="6"/>
        <v>0.625</v>
      </c>
      <c r="N15" s="29">
        <v>52</v>
      </c>
      <c r="O15" s="34">
        <f t="shared" ref="O15:P15" si="23">D15/7</f>
        <v>1.4285714285714286</v>
      </c>
      <c r="P15" s="34">
        <f t="shared" si="23"/>
        <v>0</v>
      </c>
      <c r="Q15" s="29">
        <f t="shared" si="8"/>
        <v>36</v>
      </c>
      <c r="R15" s="29"/>
      <c r="S15" s="35">
        <v>1.7094017094017</v>
      </c>
      <c r="T15" s="28">
        <v>70</v>
      </c>
      <c r="U15" s="36" t="s">
        <v>33</v>
      </c>
      <c r="V15" s="37" t="s">
        <v>33</v>
      </c>
      <c r="W15" s="28">
        <v>5</v>
      </c>
      <c r="X15" s="38">
        <f t="shared" si="9"/>
        <v>0.5</v>
      </c>
      <c r="Y15" s="39">
        <f t="shared" si="10"/>
        <v>3.8063636363636353</v>
      </c>
      <c r="Z15" s="28">
        <v>6</v>
      </c>
      <c r="AA15" s="28" t="s">
        <v>34</v>
      </c>
      <c r="AB15" s="40">
        <f t="shared" si="11"/>
        <v>-0.69</v>
      </c>
      <c r="AC15" s="41">
        <v>8.7072740740740756E-2</v>
      </c>
      <c r="AD15" s="39">
        <f t="shared" si="12"/>
        <v>-1.2016038222222223</v>
      </c>
      <c r="AE15" s="39">
        <v>-5.42</v>
      </c>
      <c r="AF15" s="39">
        <v>-4.9400000000000004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11.95</v>
      </c>
      <c r="D16" s="29">
        <v>2</v>
      </c>
      <c r="E16" s="29">
        <v>0</v>
      </c>
      <c r="F16" s="32">
        <v>23.9</v>
      </c>
      <c r="G16" s="30">
        <v>-0.92</v>
      </c>
      <c r="H16" s="31">
        <f t="shared" si="1"/>
        <v>3.8493723849372385E-2</v>
      </c>
      <c r="I16" s="31">
        <f t="shared" si="2"/>
        <v>-6.5494592654579464E-2</v>
      </c>
      <c r="J16" s="32">
        <f t="shared" si="5"/>
        <v>-1.5653207644444491</v>
      </c>
      <c r="K16" s="32">
        <f t="shared" si="3"/>
        <v>-0.78266038222222456</v>
      </c>
      <c r="L16" s="29">
        <v>6</v>
      </c>
      <c r="M16" s="33">
        <f t="shared" si="6"/>
        <v>0.33333333333333331</v>
      </c>
      <c r="N16" s="29">
        <v>50</v>
      </c>
      <c r="O16" s="34">
        <f t="shared" ref="O16:P16" si="24">D16/7</f>
        <v>0.2857142857142857</v>
      </c>
      <c r="P16" s="34">
        <f t="shared" si="24"/>
        <v>0</v>
      </c>
      <c r="Q16" s="29">
        <f t="shared" si="8"/>
        <v>175</v>
      </c>
      <c r="R16" s="29"/>
      <c r="S16" s="35">
        <v>1.23684210526315</v>
      </c>
      <c r="T16" s="28">
        <v>70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8.7072740740740756E-2</v>
      </c>
      <c r="AD16" s="39">
        <f t="shared" si="12"/>
        <v>-0.24032076444444447</v>
      </c>
      <c r="AE16" s="39">
        <v>-5.42</v>
      </c>
      <c r="AF16" s="39">
        <v>-4.9400000000000004</v>
      </c>
      <c r="AG16" s="39">
        <v>0</v>
      </c>
    </row>
    <row r="17" spans="1:33" ht="15.75" customHeight="1" x14ac:dyDescent="0.2">
      <c r="A17" s="28" t="s">
        <v>58</v>
      </c>
      <c r="B17" s="28" t="s">
        <v>113</v>
      </c>
      <c r="C17" s="15" t="str">
        <f t="shared" si="4"/>
        <v xml:space="preserve"> - </v>
      </c>
      <c r="D17" s="29">
        <v>0</v>
      </c>
      <c r="E17" s="29">
        <v>1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49</v>
      </c>
      <c r="O17" s="34">
        <f t="shared" ref="O17:P17" si="25">D17/7</f>
        <v>0</v>
      </c>
      <c r="P17" s="34">
        <f t="shared" si="25"/>
        <v>0.14285714285714285</v>
      </c>
      <c r="Q17" s="29">
        <f t="shared" si="8"/>
        <v>343</v>
      </c>
      <c r="R17" s="29"/>
      <c r="S17" s="35">
        <v>1.0487804878048701</v>
      </c>
      <c r="T17" s="28">
        <v>70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8.7072740740740756E-2</v>
      </c>
      <c r="AD17" s="39">
        <f t="shared" si="12"/>
        <v>0</v>
      </c>
      <c r="AE17" s="39">
        <v>-5.42</v>
      </c>
      <c r="AF17" s="39">
        <v>-4.9400000000000004</v>
      </c>
      <c r="AG17" s="39">
        <v>0</v>
      </c>
    </row>
    <row r="18" spans="1:33" ht="15.75" customHeight="1" x14ac:dyDescent="0.2">
      <c r="A18" s="28" t="s">
        <v>59</v>
      </c>
      <c r="B18" s="28" t="s">
        <v>117</v>
      </c>
      <c r="C18" s="15">
        <f t="shared" si="4"/>
        <v>11.950000000000001</v>
      </c>
      <c r="D18" s="29">
        <v>8</v>
      </c>
      <c r="E18" s="29">
        <v>0</v>
      </c>
      <c r="F18" s="32">
        <v>95.600000000000009</v>
      </c>
      <c r="G18" s="30">
        <v>-13.959999999999999</v>
      </c>
      <c r="H18" s="31">
        <f t="shared" si="1"/>
        <v>0.14602510460251045</v>
      </c>
      <c r="I18" s="31">
        <f t="shared" si="2"/>
        <v>-0.17302597340771722</v>
      </c>
      <c r="J18" s="32">
        <f t="shared" si="5"/>
        <v>-16.541283057777768</v>
      </c>
      <c r="K18" s="32">
        <f t="shared" si="3"/>
        <v>-2.067660382222221</v>
      </c>
      <c r="L18" s="29">
        <v>11</v>
      </c>
      <c r="M18" s="33">
        <f t="shared" si="6"/>
        <v>0.72727272727272729</v>
      </c>
      <c r="N18" s="29">
        <v>42</v>
      </c>
      <c r="O18" s="34">
        <f t="shared" ref="O18:P18" si="26">D18/7</f>
        <v>1.1428571428571428</v>
      </c>
      <c r="P18" s="34">
        <f t="shared" si="26"/>
        <v>0</v>
      </c>
      <c r="Q18" s="29">
        <f t="shared" si="8"/>
        <v>36</v>
      </c>
      <c r="R18" s="29"/>
      <c r="S18" s="35">
        <v>1.28671328671328</v>
      </c>
      <c r="T18" s="28">
        <v>70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6.9799999999999995</v>
      </c>
      <c r="Z18" s="28">
        <v>2</v>
      </c>
      <c r="AA18" s="28" t="s">
        <v>34</v>
      </c>
      <c r="AB18" s="40">
        <f t="shared" si="11"/>
        <v>-0.69</v>
      </c>
      <c r="AC18" s="41">
        <v>8.7072740740740756E-2</v>
      </c>
      <c r="AD18" s="39">
        <f t="shared" si="12"/>
        <v>-0.96128305777777789</v>
      </c>
      <c r="AE18" s="39">
        <v>-5.42</v>
      </c>
      <c r="AF18" s="39">
        <v>-4.9400000000000004</v>
      </c>
      <c r="AG18" s="39">
        <v>0</v>
      </c>
    </row>
    <row r="19" spans="1:33" ht="15.75" customHeight="1" x14ac:dyDescent="0.2">
      <c r="A19" s="28" t="s">
        <v>60</v>
      </c>
      <c r="B19" s="28" t="s">
        <v>633</v>
      </c>
      <c r="C19" s="15">
        <f t="shared" si="4"/>
        <v>11.95</v>
      </c>
      <c r="D19" s="29">
        <v>8</v>
      </c>
      <c r="E19" s="29">
        <v>0</v>
      </c>
      <c r="F19" s="32">
        <v>95.6</v>
      </c>
      <c r="G19" s="30">
        <v>-4.5</v>
      </c>
      <c r="H19" s="31">
        <f t="shared" si="1"/>
        <v>4.7071129707112976E-2</v>
      </c>
      <c r="I19" s="31">
        <f t="shared" si="2"/>
        <v>-9.4741454579265569E-2</v>
      </c>
      <c r="J19" s="32">
        <f t="shared" si="5"/>
        <v>-9.0572830577777879</v>
      </c>
      <c r="K19" s="32">
        <f t="shared" si="3"/>
        <v>-1.1321603822222235</v>
      </c>
      <c r="L19" s="29">
        <v>14</v>
      </c>
      <c r="M19" s="33">
        <f t="shared" si="6"/>
        <v>0.5714285714285714</v>
      </c>
      <c r="N19" s="29">
        <v>38</v>
      </c>
      <c r="O19" s="34">
        <f t="shared" ref="O19:P19" si="27">D19/7</f>
        <v>1.1428571428571428</v>
      </c>
      <c r="P19" s="34">
        <f t="shared" si="27"/>
        <v>0</v>
      </c>
      <c r="Q19" s="29">
        <f t="shared" si="8"/>
        <v>33</v>
      </c>
      <c r="R19" s="29"/>
      <c r="S19" s="35">
        <v>1.29133858267716</v>
      </c>
      <c r="T19" s="28">
        <v>70</v>
      </c>
      <c r="U19" s="36" t="s">
        <v>33</v>
      </c>
      <c r="V19" s="37" t="s">
        <v>33</v>
      </c>
      <c r="W19" s="28">
        <v>1</v>
      </c>
      <c r="X19" s="38">
        <f t="shared" si="9"/>
        <v>0.125</v>
      </c>
      <c r="Y19" s="39">
        <f t="shared" si="10"/>
        <v>2.25</v>
      </c>
      <c r="Z19" s="28">
        <v>1</v>
      </c>
      <c r="AA19" s="28" t="s">
        <v>34</v>
      </c>
      <c r="AB19" s="40">
        <f t="shared" si="11"/>
        <v>-0.69</v>
      </c>
      <c r="AC19" s="41">
        <v>8.7072740740740756E-2</v>
      </c>
      <c r="AD19" s="39">
        <f t="shared" si="12"/>
        <v>-0.96128305777777789</v>
      </c>
      <c r="AE19" s="39">
        <v>-5.42</v>
      </c>
      <c r="AF19" s="39">
        <v>-5.1870000000000003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12.425999999999998</v>
      </c>
      <c r="D20" s="29">
        <v>5</v>
      </c>
      <c r="E20" s="29">
        <v>1</v>
      </c>
      <c r="F20" s="32">
        <v>62.129999999999995</v>
      </c>
      <c r="G20" s="30">
        <v>0</v>
      </c>
      <c r="H20" s="31">
        <f t="shared" si="1"/>
        <v>0</v>
      </c>
      <c r="I20" s="31">
        <f t="shared" si="2"/>
        <v>-1.328346871255621E-2</v>
      </c>
      <c r="J20" s="32">
        <f t="shared" si="5"/>
        <v>-0.82530191111111728</v>
      </c>
      <c r="K20" s="32">
        <f t="shared" si="3"/>
        <v>-0.16506038222222347</v>
      </c>
      <c r="L20" s="29">
        <v>8</v>
      </c>
      <c r="M20" s="33">
        <f t="shared" si="6"/>
        <v>0.625</v>
      </c>
      <c r="N20" s="29">
        <v>32</v>
      </c>
      <c r="O20" s="34">
        <f t="shared" ref="O20:P20" si="28">D20/7</f>
        <v>0.7142857142857143</v>
      </c>
      <c r="P20" s="34">
        <f t="shared" si="28"/>
        <v>0.14285714285714285</v>
      </c>
      <c r="Q20" s="29">
        <f t="shared" si="8"/>
        <v>37</v>
      </c>
      <c r="R20" s="29"/>
      <c r="S20" s="35">
        <v>0.89617486338797803</v>
      </c>
      <c r="T20" s="28">
        <v>70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8.7072740740740756E-2</v>
      </c>
      <c r="AD20" s="39">
        <f t="shared" si="12"/>
        <v>-0.60080191111111114</v>
      </c>
      <c r="AE20" s="39">
        <v>-5.42</v>
      </c>
      <c r="AF20" s="39">
        <v>-5.1870000000000003</v>
      </c>
      <c r="AG20" s="39">
        <v>0</v>
      </c>
    </row>
    <row r="21" spans="1:33" ht="15.75" customHeight="1" x14ac:dyDescent="0.2">
      <c r="A21" s="28" t="s">
        <v>63</v>
      </c>
      <c r="B21" s="28" t="s">
        <v>234</v>
      </c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32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>
        <v>0.98203592814371199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8.7072740740740756E-2</v>
      </c>
      <c r="AD21" s="39">
        <f t="shared" si="12"/>
        <v>0</v>
      </c>
      <c r="AE21" s="39">
        <v>-5.42</v>
      </c>
      <c r="AF21" s="39">
        <v>-5.1870000000000003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13.169999999999998</v>
      </c>
      <c r="D22" s="29">
        <v>5</v>
      </c>
      <c r="E22" s="29">
        <v>0</v>
      </c>
      <c r="F22" s="30">
        <v>65.849999999999994</v>
      </c>
      <c r="G22" s="30">
        <v>-0.08</v>
      </c>
      <c r="H22" s="31">
        <f t="shared" si="1"/>
        <v>1.2148823082763858E-3</v>
      </c>
      <c r="I22" s="31">
        <f t="shared" si="2"/>
        <v>3.4270282291402943E-2</v>
      </c>
      <c r="J22" s="32">
        <f t="shared" si="5"/>
        <v>2.2566980888888835</v>
      </c>
      <c r="K22" s="32">
        <f t="shared" si="3"/>
        <v>0.4513396177777767</v>
      </c>
      <c r="L22" s="29">
        <v>1</v>
      </c>
      <c r="M22" s="33">
        <f t="shared" si="6"/>
        <v>5</v>
      </c>
      <c r="N22" s="29">
        <v>27</v>
      </c>
      <c r="O22" s="34">
        <f t="shared" ref="O22:P22" si="30">D22/7</f>
        <v>0.7142857142857143</v>
      </c>
      <c r="P22" s="34">
        <f t="shared" si="30"/>
        <v>0</v>
      </c>
      <c r="Q22" s="29">
        <f t="shared" si="8"/>
        <v>37</v>
      </c>
      <c r="R22" s="29"/>
      <c r="S22" s="35">
        <v>1.2689655172413701</v>
      </c>
      <c r="T22" s="28">
        <v>70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8.7072740740740756E-2</v>
      </c>
      <c r="AD22" s="39">
        <f t="shared" si="12"/>
        <v>-0.60080191111111114</v>
      </c>
      <c r="AE22" s="39">
        <v>-5.42</v>
      </c>
      <c r="AF22" s="39">
        <v>-5.1870000000000003</v>
      </c>
      <c r="AG22" s="39">
        <v>0</v>
      </c>
    </row>
    <row r="23" spans="1:33" ht="15.75" customHeight="1" x14ac:dyDescent="0.2">
      <c r="A23" s="28" t="s">
        <v>65</v>
      </c>
      <c r="B23" s="28" t="s">
        <v>634</v>
      </c>
      <c r="C23" s="15">
        <f t="shared" si="4"/>
        <v>12.95</v>
      </c>
      <c r="D23" s="29">
        <v>2</v>
      </c>
      <c r="E23" s="29">
        <v>0</v>
      </c>
      <c r="F23" s="32">
        <v>25.9</v>
      </c>
      <c r="G23" s="30">
        <v>0</v>
      </c>
      <c r="H23" s="31">
        <f t="shared" si="1"/>
        <v>0</v>
      </c>
      <c r="I23" s="31">
        <f t="shared" si="2"/>
        <v>2.1647846932646802E-2</v>
      </c>
      <c r="J23" s="32">
        <f t="shared" si="5"/>
        <v>0.5606792355555521</v>
      </c>
      <c r="K23" s="32">
        <f t="shared" si="3"/>
        <v>0.28033961777777605</v>
      </c>
      <c r="L23" s="29">
        <v>3</v>
      </c>
      <c r="M23" s="33">
        <f t="shared" si="6"/>
        <v>0.66666666666666663</v>
      </c>
      <c r="N23" s="29">
        <v>27</v>
      </c>
      <c r="O23" s="34">
        <f t="shared" ref="O23:P23" si="31">D23/7</f>
        <v>0.2857142857142857</v>
      </c>
      <c r="P23" s="34">
        <f t="shared" si="31"/>
        <v>0</v>
      </c>
      <c r="Q23" s="29">
        <f t="shared" si="8"/>
        <v>94</v>
      </c>
      <c r="R23" s="29"/>
      <c r="S23" s="35">
        <v>1.3142857142857101</v>
      </c>
      <c r="T23" s="28">
        <v>70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8.7072740740740756E-2</v>
      </c>
      <c r="AD23" s="39">
        <f t="shared" si="12"/>
        <v>-0.24032076444444447</v>
      </c>
      <c r="AE23" s="39">
        <v>-5.42</v>
      </c>
      <c r="AF23" s="39">
        <v>-5.1870000000000003</v>
      </c>
      <c r="AG23" s="39">
        <v>0</v>
      </c>
    </row>
    <row r="24" spans="1:33" ht="15.75" customHeight="1" x14ac:dyDescent="0.2">
      <c r="A24" s="28" t="s">
        <v>66</v>
      </c>
      <c r="B24" s="28" t="s">
        <v>635</v>
      </c>
      <c r="C24" s="15">
        <f t="shared" si="4"/>
        <v>12.965714285714284</v>
      </c>
      <c r="D24" s="29">
        <v>7</v>
      </c>
      <c r="E24" s="29">
        <v>0</v>
      </c>
      <c r="F24" s="32">
        <v>90.759999999999991</v>
      </c>
      <c r="G24" s="32">
        <v>-16.850000000000001</v>
      </c>
      <c r="H24" s="31">
        <f t="shared" si="1"/>
        <v>0.18565447333627152</v>
      </c>
      <c r="I24" s="31">
        <f t="shared" si="2"/>
        <v>-0.16300267381616984</v>
      </c>
      <c r="J24" s="32">
        <f t="shared" si="5"/>
        <v>-14.794122675555572</v>
      </c>
      <c r="K24" s="32">
        <f t="shared" si="3"/>
        <v>-2.1134460965079387</v>
      </c>
      <c r="L24" s="29">
        <v>10</v>
      </c>
      <c r="M24" s="33">
        <f t="shared" si="6"/>
        <v>0.7</v>
      </c>
      <c r="N24" s="29">
        <v>19</v>
      </c>
      <c r="O24" s="34">
        <f t="shared" ref="O24:P24" si="32">D24/7</f>
        <v>1</v>
      </c>
      <c r="P24" s="34">
        <f t="shared" si="32"/>
        <v>0</v>
      </c>
      <c r="Q24" s="29">
        <f t="shared" si="8"/>
        <v>19</v>
      </c>
      <c r="R24" s="29"/>
      <c r="S24" s="35">
        <v>1.2254335260115601</v>
      </c>
      <c r="T24" s="28">
        <v>70</v>
      </c>
      <c r="U24" s="36" t="s">
        <v>33</v>
      </c>
      <c r="V24" s="37" t="s">
        <v>33</v>
      </c>
      <c r="W24" s="28">
        <v>2</v>
      </c>
      <c r="X24" s="38">
        <f t="shared" si="9"/>
        <v>0.2857142857142857</v>
      </c>
      <c r="Y24" s="39">
        <f t="shared" si="10"/>
        <v>4.2125000000000004</v>
      </c>
      <c r="Z24" s="28">
        <v>2</v>
      </c>
      <c r="AA24" s="28" t="s">
        <v>34</v>
      </c>
      <c r="AB24" s="40">
        <f t="shared" si="11"/>
        <v>-0.69</v>
      </c>
      <c r="AC24" s="41">
        <v>8.7072740740740756E-2</v>
      </c>
      <c r="AD24" s="39">
        <f t="shared" si="12"/>
        <v>-0.84112267555555564</v>
      </c>
      <c r="AE24" s="39">
        <v>-5.42</v>
      </c>
      <c r="AF24" s="39">
        <v>-5.1870000000000003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3.6714285714285713</v>
      </c>
      <c r="D25" s="29">
        <v>7</v>
      </c>
      <c r="E25" s="29">
        <v>0</v>
      </c>
      <c r="F25" s="32">
        <v>25.7</v>
      </c>
      <c r="G25" s="32">
        <v>-13.55</v>
      </c>
      <c r="H25" s="31">
        <f t="shared" si="1"/>
        <v>0.52723735408560313</v>
      </c>
      <c r="I25" s="31">
        <f t="shared" si="2"/>
        <v>-2.5998491313445746</v>
      </c>
      <c r="J25" s="32">
        <f t="shared" si="5"/>
        <v>-66.816122675555562</v>
      </c>
      <c r="K25" s="32">
        <f t="shared" si="3"/>
        <v>-9.5451603822222229</v>
      </c>
      <c r="L25" s="29">
        <v>16</v>
      </c>
      <c r="M25" s="33">
        <f t="shared" si="6"/>
        <v>0.4375</v>
      </c>
      <c r="N25" s="29">
        <v>17</v>
      </c>
      <c r="O25" s="34">
        <f t="shared" ref="O25:P25" si="33">D25/7</f>
        <v>1</v>
      </c>
      <c r="P25" s="34">
        <f t="shared" si="33"/>
        <v>0</v>
      </c>
      <c r="Q25" s="29">
        <f t="shared" si="8"/>
        <v>17</v>
      </c>
      <c r="R25" s="29"/>
      <c r="S25" s="35">
        <v>1.341614906832298</v>
      </c>
      <c r="T25" s="28">
        <v>270</v>
      </c>
      <c r="U25" s="36" t="s">
        <v>33</v>
      </c>
      <c r="V25" s="37" t="s">
        <v>33</v>
      </c>
      <c r="W25" s="14">
        <v>2</v>
      </c>
      <c r="X25" s="38">
        <f t="shared" si="9"/>
        <v>0.2857142857142857</v>
      </c>
      <c r="Y25" s="39">
        <f t="shared" si="10"/>
        <v>4.5166666666666666</v>
      </c>
      <c r="Z25" s="14">
        <v>1</v>
      </c>
      <c r="AA25" s="28" t="s">
        <v>34</v>
      </c>
      <c r="AB25" s="40">
        <f t="shared" si="11"/>
        <v>-0.69</v>
      </c>
      <c r="AC25" s="41">
        <v>8.7072740740740756E-2</v>
      </c>
      <c r="AD25" s="39">
        <f t="shared" si="12"/>
        <v>-0.84112267555555564</v>
      </c>
      <c r="AE25" s="39">
        <v>-5.42</v>
      </c>
      <c r="AF25" s="39">
        <v>-5.19</v>
      </c>
      <c r="AG25" s="39">
        <v>0</v>
      </c>
    </row>
    <row r="26" spans="1:33" ht="15.75" customHeight="1" x14ac:dyDescent="0.2">
      <c r="A26" s="14" t="s">
        <v>68</v>
      </c>
      <c r="B26" s="28" t="s">
        <v>98</v>
      </c>
      <c r="C26" s="15">
        <f t="shared" si="4"/>
        <v>11.95</v>
      </c>
      <c r="D26" s="16">
        <v>8</v>
      </c>
      <c r="E26" s="16">
        <v>0</v>
      </c>
      <c r="F26" s="17">
        <v>95.6</v>
      </c>
      <c r="G26" s="17">
        <v>-5.9700000000000006</v>
      </c>
      <c r="H26" s="31">
        <f t="shared" si="1"/>
        <v>6.2447698744769888E-2</v>
      </c>
      <c r="I26" s="31">
        <f t="shared" si="2"/>
        <v>-7.0787479683868101E-2</v>
      </c>
      <c r="J26" s="32">
        <f t="shared" si="5"/>
        <v>-6.7672830577777896</v>
      </c>
      <c r="K26" s="32">
        <f t="shared" si="3"/>
        <v>-0.8459103822222237</v>
      </c>
      <c r="L26" s="16">
        <v>5</v>
      </c>
      <c r="M26" s="33">
        <f t="shared" si="6"/>
        <v>1.6</v>
      </c>
      <c r="N26" s="16">
        <v>11</v>
      </c>
      <c r="O26" s="34">
        <f t="shared" ref="O26:P26" si="34">D26/7</f>
        <v>1.1428571428571428</v>
      </c>
      <c r="P26" s="34">
        <f t="shared" si="34"/>
        <v>0</v>
      </c>
      <c r="Q26" s="29">
        <f t="shared" si="8"/>
        <v>9</v>
      </c>
      <c r="R26" s="29"/>
      <c r="S26" s="21">
        <v>1.4777070063694271</v>
      </c>
      <c r="T26" s="28">
        <v>270</v>
      </c>
      <c r="U26" s="36" t="s">
        <v>33</v>
      </c>
      <c r="V26" s="37" t="s">
        <v>33</v>
      </c>
      <c r="W26" s="14">
        <v>2</v>
      </c>
      <c r="X26" s="38">
        <f t="shared" si="9"/>
        <v>0.25</v>
      </c>
      <c r="Y26" s="39">
        <f t="shared" si="10"/>
        <v>1.9900000000000002</v>
      </c>
      <c r="Z26" s="14">
        <v>1</v>
      </c>
      <c r="AA26" s="28" t="s">
        <v>34</v>
      </c>
      <c r="AB26" s="40">
        <f t="shared" si="11"/>
        <v>-0.69</v>
      </c>
      <c r="AC26" s="41">
        <v>8.7072740740740756E-2</v>
      </c>
      <c r="AD26" s="39">
        <f t="shared" si="12"/>
        <v>-0.96128305777777789</v>
      </c>
      <c r="AE26" s="25">
        <v>-4.95</v>
      </c>
      <c r="AF26" s="25">
        <v>-5.1870000000000003</v>
      </c>
      <c r="AG26" s="25">
        <v>0</v>
      </c>
    </row>
    <row r="27" spans="1:33" ht="15.75" customHeight="1" x14ac:dyDescent="0.2">
      <c r="A27" s="14" t="s">
        <v>69</v>
      </c>
      <c r="B27" s="14" t="s">
        <v>636</v>
      </c>
      <c r="C27" s="15">
        <f t="shared" si="4"/>
        <v>11.949999999999996</v>
      </c>
      <c r="D27" s="16">
        <v>3</v>
      </c>
      <c r="E27" s="16">
        <v>0</v>
      </c>
      <c r="F27" s="17">
        <v>35.849999999999987</v>
      </c>
      <c r="G27" s="17">
        <v>-18.12</v>
      </c>
      <c r="H27" s="31">
        <f t="shared" si="1"/>
        <v>0.50543933054393331</v>
      </c>
      <c r="I27" s="31">
        <f t="shared" si="2"/>
        <v>-0.51377911148303168</v>
      </c>
      <c r="J27" s="32">
        <f t="shared" si="5"/>
        <v>-18.418981146666681</v>
      </c>
      <c r="K27" s="32">
        <f t="shared" si="3"/>
        <v>-6.1396603822222273</v>
      </c>
      <c r="L27" s="16">
        <v>10</v>
      </c>
      <c r="M27" s="33">
        <f t="shared" si="6"/>
        <v>0.3</v>
      </c>
      <c r="N27" s="16">
        <v>8</v>
      </c>
      <c r="O27" s="34">
        <f t="shared" ref="O27:P27" si="35">D27/7</f>
        <v>0.42857142857142855</v>
      </c>
      <c r="P27" s="34">
        <f t="shared" si="35"/>
        <v>0</v>
      </c>
      <c r="Q27" s="29">
        <f t="shared" si="8"/>
        <v>18</v>
      </c>
      <c r="R27" s="29"/>
      <c r="S27" s="21">
        <v>1.714285714285714</v>
      </c>
      <c r="T27" s="28">
        <v>270</v>
      </c>
      <c r="U27" s="36" t="s">
        <v>33</v>
      </c>
      <c r="V27" s="37" t="s">
        <v>33</v>
      </c>
      <c r="W27" s="14">
        <v>3</v>
      </c>
      <c r="X27" s="38">
        <f t="shared" si="9"/>
        <v>1</v>
      </c>
      <c r="Y27" s="39">
        <f t="shared" si="10"/>
        <v>3.6240000000000001</v>
      </c>
      <c r="Z27" s="14">
        <v>2</v>
      </c>
      <c r="AA27" s="28" t="s">
        <v>34</v>
      </c>
      <c r="AB27" s="40">
        <f t="shared" si="11"/>
        <v>-0.69</v>
      </c>
      <c r="AC27" s="41">
        <v>8.7072740740740756E-2</v>
      </c>
      <c r="AD27" s="39">
        <f t="shared" si="12"/>
        <v>-0.3604811466666667</v>
      </c>
      <c r="AE27" s="25">
        <v>-4.95</v>
      </c>
      <c r="AF27" s="25">
        <v>-5.1870000000000003</v>
      </c>
      <c r="AG27" s="25">
        <v>0</v>
      </c>
    </row>
    <row r="28" spans="1:33" ht="15.75" customHeight="1" x14ac:dyDescent="0.2">
      <c r="A28" s="14" t="s">
        <v>70</v>
      </c>
      <c r="B28" s="14" t="s">
        <v>100</v>
      </c>
      <c r="C28" s="15">
        <f t="shared" si="4"/>
        <v>11.949999999999998</v>
      </c>
      <c r="D28" s="16">
        <v>6</v>
      </c>
      <c r="E28" s="16">
        <v>0</v>
      </c>
      <c r="F28" s="17">
        <v>71.699999999999989</v>
      </c>
      <c r="G28" s="17">
        <v>-27.49</v>
      </c>
      <c r="H28" s="31">
        <f t="shared" si="1"/>
        <v>0.38340306834030685</v>
      </c>
      <c r="I28" s="31">
        <f t="shared" si="2"/>
        <v>-0.39174284927940523</v>
      </c>
      <c r="J28" s="32">
        <f t="shared" si="5"/>
        <v>-28.087962293333351</v>
      </c>
      <c r="K28" s="32">
        <f t="shared" si="3"/>
        <v>-4.6813270488888916</v>
      </c>
      <c r="L28" s="16">
        <v>14</v>
      </c>
      <c r="M28" s="33">
        <f t="shared" si="6"/>
        <v>0.42857142857142855</v>
      </c>
      <c r="N28" s="16">
        <v>1</v>
      </c>
      <c r="O28" s="34">
        <f t="shared" ref="O28:P28" si="36">D28/7</f>
        <v>0.8571428571428571</v>
      </c>
      <c r="P28" s="34">
        <f t="shared" si="36"/>
        <v>0</v>
      </c>
      <c r="Q28" s="29">
        <f t="shared" si="8"/>
        <v>1</v>
      </c>
      <c r="R28" s="29"/>
      <c r="S28" s="21">
        <v>0</v>
      </c>
      <c r="T28" s="28">
        <v>270</v>
      </c>
      <c r="U28" s="36" t="s">
        <v>33</v>
      </c>
      <c r="V28" s="37" t="s">
        <v>33</v>
      </c>
      <c r="W28" s="14">
        <v>4</v>
      </c>
      <c r="X28" s="38">
        <f t="shared" si="9"/>
        <v>0.66666666666666663</v>
      </c>
      <c r="Y28" s="39">
        <f t="shared" si="10"/>
        <v>6.8724999999999996</v>
      </c>
      <c r="Z28" s="14">
        <v>0</v>
      </c>
      <c r="AA28" s="28" t="s">
        <v>34</v>
      </c>
      <c r="AB28" s="40">
        <f t="shared" si="11"/>
        <v>-0.69</v>
      </c>
      <c r="AC28" s="41">
        <v>8.7072740740740756E-2</v>
      </c>
      <c r="AD28" s="39">
        <f t="shared" si="12"/>
        <v>-0.72096229333333339</v>
      </c>
      <c r="AE28" s="25">
        <v>-4.95</v>
      </c>
      <c r="AF28" s="25">
        <v>-5.1870000000000003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270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8.7072740740740756E-2</v>
      </c>
      <c r="AD29" s="39">
        <f t="shared" si="12"/>
        <v>0</v>
      </c>
      <c r="AE29" s="25">
        <v>-4.95</v>
      </c>
      <c r="AF29" s="25">
        <v>-5.1870000000000003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270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8.7072740740740756E-2</v>
      </c>
      <c r="AD30" s="39">
        <f t="shared" si="12"/>
        <v>0</v>
      </c>
      <c r="AE30" s="25">
        <v>-4.95</v>
      </c>
      <c r="AF30" s="25">
        <v>-5.1870000000000003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>
        <v>70</v>
      </c>
      <c r="V31" s="1" t="s">
        <v>1494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8.7072740740740756E-2</v>
      </c>
      <c r="AD31" s="39">
        <f t="shared" si="12"/>
        <v>0</v>
      </c>
      <c r="AE31" s="43">
        <v>-4.95</v>
      </c>
      <c r="AF31" s="43">
        <v>-5.1870000000000003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8.7072740740740756E-2</v>
      </c>
      <c r="AD32" s="39">
        <f t="shared" si="12"/>
        <v>0</v>
      </c>
      <c r="AE32" s="58">
        <v>-4.95</v>
      </c>
      <c r="AF32" s="58">
        <v>-5.1870000000000003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55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Info!B1:BJ5000""),3,FALSE),"""")"),"Green Extension Cord 3 Pack, 10ft 15ft &amp; 20ft - 16/2 Durable Electrical Cable with 3 Power Outlets")</f>
        <v>Green Extension Cord 3 Pack, 10ft 15ft &amp; 20ft - 16/2 Durable Electrical Cable with 3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Info!B1:BJ5000""),2,FALSE),"""")"),"B08B6GC71T")</f>
        <v>B08B6GC71T</v>
      </c>
      <c r="B2" s="3" t="s">
        <v>637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3" customHeight="1" x14ac:dyDescent="0.2">
      <c r="A3" s="76" t="s">
        <v>30</v>
      </c>
      <c r="B3" s="77"/>
      <c r="C3" s="47">
        <f>((AE32+AF32)/0.85)*-1</f>
        <v>11.728235294117649</v>
      </c>
      <c r="D3" s="5">
        <f>SUM(D4:D99765)</f>
        <v>100</v>
      </c>
      <c r="E3" s="5"/>
      <c r="F3" s="6">
        <f t="shared" ref="F3:G3" si="0">SUM(F4:F99765)</f>
        <v>1199.23</v>
      </c>
      <c r="G3" s="6">
        <f t="shared" si="0"/>
        <v>-197.38000000000002</v>
      </c>
      <c r="H3" s="7">
        <f t="shared" ref="H3:H32" si="1">G3/F3*-1</f>
        <v>0.16458894457276754</v>
      </c>
      <c r="I3" s="8">
        <f t="shared" ref="I3:I32" si="2">J3/F3</f>
        <v>-0.17827021701772525</v>
      </c>
      <c r="J3" s="6">
        <f>SUM(J4:J99765)</f>
        <v>-213.78699235416664</v>
      </c>
      <c r="K3" s="6">
        <f t="shared" ref="K3:K32" si="3">J3/D3</f>
        <v>-2.1378699235416665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Sheet!a1:g5000""),2,FALSE),"""")"),"0.1 - March
0.1 - April
0.1 - May
0 - June
0 - July
0 - Aug
0.5 - Sept
0.5 - Oct
4.5 - Nov
1 - Dec
0.5 - Jan
0.1 - Feb")</f>
        <v>0.1 - March
0.1 - April
0.1 - May
0 - June
0 - July
0 - Aug
0.5 - Sept
0.5 - Oct
4.5 - Nov
1 - Dec
0.5 - Jan
0.1 -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QTY-42")</f>
        <v>US QTY-42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17</v>
      </c>
      <c r="X3" s="7">
        <f>W3/D3</f>
        <v>0.17</v>
      </c>
      <c r="Y3" s="6"/>
      <c r="Z3" s="5"/>
      <c r="AA3" s="5"/>
      <c r="AB3" s="5"/>
      <c r="AC3" s="5"/>
      <c r="AD3" s="6">
        <f>SUM(AD4:AD99765)</f>
        <v>-11.029492354166663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Info!B2:BZ7000""),37,FALSE)),"""")*-1"),-5.019)</f>
        <v>-5.0190000000000001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638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2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2.2420382165605002</v>
      </c>
      <c r="T4" s="14">
        <v>354</v>
      </c>
      <c r="U4" s="22">
        <v>42</v>
      </c>
      <c r="V4" s="23" t="s">
        <v>503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7.9923857638888887E-2</v>
      </c>
      <c r="AD4" s="25">
        <f t="shared" ref="AD4:AD32" si="12">IFERROR(AB4*AC4*D4*2,0)</f>
        <v>0</v>
      </c>
      <c r="AE4" s="25">
        <v>-5.42</v>
      </c>
      <c r="AF4" s="25">
        <v>-4.78</v>
      </c>
      <c r="AG4" s="25">
        <v>0</v>
      </c>
    </row>
    <row r="5" spans="1:33" ht="15.75" customHeight="1" x14ac:dyDescent="0.2">
      <c r="A5" s="28" t="s">
        <v>35</v>
      </c>
      <c r="B5" s="28" t="s">
        <v>639</v>
      </c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3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>
        <v>2.05538461538461</v>
      </c>
      <c r="T5" s="28">
        <v>354</v>
      </c>
      <c r="U5" s="36">
        <v>42</v>
      </c>
      <c r="V5" s="37" t="s">
        <v>504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8.0016469293163389E-2</v>
      </c>
      <c r="AD5" s="39">
        <f t="shared" si="12"/>
        <v>0</v>
      </c>
      <c r="AE5" s="39">
        <v>-5.42</v>
      </c>
      <c r="AF5" s="39">
        <v>-4.78</v>
      </c>
      <c r="AG5" s="39">
        <v>0</v>
      </c>
    </row>
    <row r="6" spans="1:33" ht="15.75" customHeight="1" x14ac:dyDescent="0.2">
      <c r="A6" s="28" t="s">
        <v>37</v>
      </c>
      <c r="B6" s="28" t="s">
        <v>102</v>
      </c>
      <c r="C6" s="15">
        <f t="shared" si="4"/>
        <v>18.46</v>
      </c>
      <c r="D6" s="29">
        <v>2</v>
      </c>
      <c r="E6" s="29">
        <v>0</v>
      </c>
      <c r="F6" s="30">
        <v>36.92</v>
      </c>
      <c r="G6" s="30">
        <v>0</v>
      </c>
      <c r="H6" s="31">
        <f t="shared" si="1"/>
        <v>0</v>
      </c>
      <c r="I6" s="31">
        <f t="shared" si="2"/>
        <v>0.29147914823717952</v>
      </c>
      <c r="J6" s="32">
        <f t="shared" si="5"/>
        <v>10.761410152916669</v>
      </c>
      <c r="K6" s="32">
        <f t="shared" si="3"/>
        <v>5.3807050764583346</v>
      </c>
      <c r="L6" s="29">
        <v>24</v>
      </c>
      <c r="M6" s="33">
        <f t="shared" si="6"/>
        <v>8.3333333333333329E-2</v>
      </c>
      <c r="N6" s="29">
        <v>1</v>
      </c>
      <c r="O6" s="34">
        <f t="shared" ref="O6:P6" si="14">D6/7</f>
        <v>0.2857142857142857</v>
      </c>
      <c r="P6" s="34">
        <f t="shared" si="14"/>
        <v>0</v>
      </c>
      <c r="Q6" s="29">
        <f t="shared" si="8"/>
        <v>3</v>
      </c>
      <c r="R6" s="29"/>
      <c r="S6" s="35">
        <v>2.2432432432432399</v>
      </c>
      <c r="T6" s="28">
        <v>354</v>
      </c>
      <c r="U6" s="36">
        <v>42</v>
      </c>
      <c r="V6" s="37" t="s">
        <v>505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7.9923857638888887E-2</v>
      </c>
      <c r="AD6" s="39">
        <f t="shared" si="12"/>
        <v>-0.22058984708333332</v>
      </c>
      <c r="AE6" s="39">
        <v>-5.42</v>
      </c>
      <c r="AF6" s="39">
        <v>-4.78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354</v>
      </c>
      <c r="U7" s="36">
        <v>42</v>
      </c>
      <c r="V7" s="37" t="s">
        <v>640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-4.78</v>
      </c>
      <c r="AG7" s="39">
        <v>0</v>
      </c>
    </row>
    <row r="8" spans="1:33" ht="15.75" customHeight="1" x14ac:dyDescent="0.2">
      <c r="A8" s="28" t="s">
        <v>41</v>
      </c>
      <c r="B8" s="28" t="s">
        <v>641</v>
      </c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42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>
        <v>2.93333333333333</v>
      </c>
      <c r="T8" s="28">
        <v>312</v>
      </c>
      <c r="U8" s="36">
        <v>60</v>
      </c>
      <c r="V8" s="37" t="s">
        <v>642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-4.78</v>
      </c>
      <c r="AG8" s="39">
        <v>0</v>
      </c>
    </row>
    <row r="9" spans="1:33" ht="15.75" customHeight="1" x14ac:dyDescent="0.2">
      <c r="A9" s="28" t="s">
        <v>43</v>
      </c>
      <c r="B9" s="28" t="s">
        <v>224</v>
      </c>
      <c r="C9" s="15">
        <f t="shared" si="4"/>
        <v>14.99</v>
      </c>
      <c r="D9" s="29">
        <v>2</v>
      </c>
      <c r="E9" s="29">
        <v>0</v>
      </c>
      <c r="F9" s="30">
        <v>29.98</v>
      </c>
      <c r="G9" s="30">
        <v>-8.7900000000000009</v>
      </c>
      <c r="H9" s="31">
        <f t="shared" si="1"/>
        <v>0.29319546364242832</v>
      </c>
      <c r="I9" s="31">
        <f t="shared" si="2"/>
        <v>-0.13100699956915729</v>
      </c>
      <c r="J9" s="32">
        <f t="shared" si="5"/>
        <v>-3.9275898470833357</v>
      </c>
      <c r="K9" s="32">
        <f t="shared" si="3"/>
        <v>-1.9637949235416678</v>
      </c>
      <c r="L9" s="29">
        <v>15</v>
      </c>
      <c r="M9" s="33">
        <f t="shared" si="6"/>
        <v>0.13333333333333333</v>
      </c>
      <c r="N9" s="29">
        <v>41</v>
      </c>
      <c r="O9" s="34">
        <f t="shared" ref="O9:P9" si="17">D9/7</f>
        <v>0.2857142857142857</v>
      </c>
      <c r="P9" s="34">
        <f t="shared" si="17"/>
        <v>0</v>
      </c>
      <c r="Q9" s="29">
        <f t="shared" si="8"/>
        <v>143</v>
      </c>
      <c r="R9" s="29"/>
      <c r="S9" s="35">
        <v>3.0309278350515401</v>
      </c>
      <c r="T9" s="28">
        <v>312</v>
      </c>
      <c r="U9" s="36">
        <v>60</v>
      </c>
      <c r="V9" s="37" t="s">
        <v>643</v>
      </c>
      <c r="W9" s="28">
        <v>1</v>
      </c>
      <c r="X9" s="38">
        <f t="shared" si="9"/>
        <v>0.5</v>
      </c>
      <c r="Y9" s="39">
        <f t="shared" si="10"/>
        <v>2.1975000000000002</v>
      </c>
      <c r="Z9" s="28">
        <v>3</v>
      </c>
      <c r="AA9" s="28" t="s">
        <v>34</v>
      </c>
      <c r="AB9" s="40">
        <f t="shared" si="11"/>
        <v>-0.69</v>
      </c>
      <c r="AC9" s="41">
        <v>7.9923857638888887E-2</v>
      </c>
      <c r="AD9" s="39">
        <f t="shared" si="12"/>
        <v>-0.22058984708333332</v>
      </c>
      <c r="AE9" s="39">
        <v>-5.42</v>
      </c>
      <c r="AF9" s="39">
        <v>-4.78</v>
      </c>
      <c r="AG9" s="39">
        <v>0</v>
      </c>
    </row>
    <row r="10" spans="1:33" ht="15.75" customHeight="1" x14ac:dyDescent="0.2">
      <c r="A10" s="28" t="s">
        <v>45</v>
      </c>
      <c r="B10" s="28" t="s">
        <v>644</v>
      </c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-24.71</v>
      </c>
      <c r="H10" s="31" t="e">
        <f t="shared" si="1"/>
        <v>#DIV/0!</v>
      </c>
      <c r="I10" s="31" t="e">
        <f t="shared" si="2"/>
        <v>#DIV/0!</v>
      </c>
      <c r="J10" s="32">
        <f t="shared" si="5"/>
        <v>-24.71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40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>
        <v>3.0057803468208002</v>
      </c>
      <c r="T10" s="28">
        <v>312</v>
      </c>
      <c r="U10" s="36">
        <v>60</v>
      </c>
      <c r="V10" s="37" t="s">
        <v>645</v>
      </c>
      <c r="W10" s="28">
        <v>0</v>
      </c>
      <c r="X10" s="38">
        <f t="shared" si="9"/>
        <v>0</v>
      </c>
      <c r="Y10" s="39">
        <f t="shared" si="10"/>
        <v>1.7650000000000001</v>
      </c>
      <c r="Z10" s="28">
        <v>14</v>
      </c>
      <c r="AA10" s="28" t="s">
        <v>34</v>
      </c>
      <c r="AB10" s="40">
        <f t="shared" si="11"/>
        <v>-0.69</v>
      </c>
      <c r="AC10" s="41">
        <v>7.9923857638888887E-2</v>
      </c>
      <c r="AD10" s="39">
        <f t="shared" si="12"/>
        <v>0</v>
      </c>
      <c r="AE10" s="39">
        <v>-5.42</v>
      </c>
      <c r="AF10" s="39">
        <v>-4.78</v>
      </c>
      <c r="AG10" s="39">
        <v>0</v>
      </c>
    </row>
    <row r="11" spans="1:33" ht="15.75" customHeight="1" x14ac:dyDescent="0.2">
      <c r="A11" s="28" t="s">
        <v>47</v>
      </c>
      <c r="B11" s="28" t="s">
        <v>117</v>
      </c>
      <c r="C11" s="15">
        <f t="shared" si="4"/>
        <v>11.99</v>
      </c>
      <c r="D11" s="29">
        <v>3</v>
      </c>
      <c r="E11" s="29">
        <v>1</v>
      </c>
      <c r="F11" s="30">
        <v>35.97</v>
      </c>
      <c r="G11" s="30">
        <v>-19.900000000000002</v>
      </c>
      <c r="H11" s="31">
        <f t="shared" si="1"/>
        <v>0.55323881011954412</v>
      </c>
      <c r="I11" s="31">
        <f t="shared" si="2"/>
        <v>-0.56314664360925781</v>
      </c>
      <c r="J11" s="32">
        <f t="shared" si="5"/>
        <v>-20.256384770625004</v>
      </c>
      <c r="K11" s="32">
        <f t="shared" si="3"/>
        <v>-6.7521282568750012</v>
      </c>
      <c r="L11" s="29">
        <v>16</v>
      </c>
      <c r="M11" s="33">
        <f t="shared" si="6"/>
        <v>0.1875</v>
      </c>
      <c r="N11" s="29">
        <v>38</v>
      </c>
      <c r="O11" s="34">
        <f t="shared" ref="O11:P11" si="19">D11/7</f>
        <v>0.42857142857142855</v>
      </c>
      <c r="P11" s="34">
        <f t="shared" si="19"/>
        <v>0.14285714285714285</v>
      </c>
      <c r="Q11" s="29">
        <f t="shared" si="8"/>
        <v>66</v>
      </c>
      <c r="R11" s="29"/>
      <c r="S11" s="35">
        <v>2.8034188034188001</v>
      </c>
      <c r="T11" s="28">
        <v>312</v>
      </c>
      <c r="U11" s="36">
        <v>60</v>
      </c>
      <c r="V11" s="37" t="s">
        <v>646</v>
      </c>
      <c r="W11" s="28">
        <v>0</v>
      </c>
      <c r="X11" s="38">
        <f t="shared" si="9"/>
        <v>0</v>
      </c>
      <c r="Y11" s="39">
        <f t="shared" si="10"/>
        <v>4.9750000000000005</v>
      </c>
      <c r="Z11" s="28">
        <v>4</v>
      </c>
      <c r="AA11" s="28" t="s">
        <v>34</v>
      </c>
      <c r="AB11" s="40">
        <f t="shared" si="11"/>
        <v>-0.69</v>
      </c>
      <c r="AC11" s="41">
        <v>7.9923857638888887E-2</v>
      </c>
      <c r="AD11" s="39">
        <f t="shared" si="12"/>
        <v>-0.33088477062499999</v>
      </c>
      <c r="AE11" s="39">
        <v>-5.42</v>
      </c>
      <c r="AF11" s="39">
        <v>-4.78</v>
      </c>
      <c r="AG11" s="39">
        <v>0</v>
      </c>
    </row>
    <row r="12" spans="1:33" ht="15.75" customHeight="1" x14ac:dyDescent="0.2">
      <c r="A12" s="28" t="s">
        <v>49</v>
      </c>
      <c r="B12" s="28" t="s">
        <v>647</v>
      </c>
      <c r="C12" s="15">
        <f t="shared" si="4"/>
        <v>12.0525</v>
      </c>
      <c r="D12" s="29">
        <v>4</v>
      </c>
      <c r="E12" s="29">
        <v>0</v>
      </c>
      <c r="F12" s="30">
        <v>48.21</v>
      </c>
      <c r="G12" s="30">
        <v>-7.3900000000000006</v>
      </c>
      <c r="H12" s="31">
        <f t="shared" si="1"/>
        <v>0.15328769964737607</v>
      </c>
      <c r="I12" s="31">
        <f t="shared" si="2"/>
        <v>-0.15873635540690045</v>
      </c>
      <c r="J12" s="32">
        <f t="shared" si="5"/>
        <v>-7.6526796941666708</v>
      </c>
      <c r="K12" s="32">
        <f t="shared" si="3"/>
        <v>-1.9131699235416677</v>
      </c>
      <c r="L12" s="29">
        <v>11</v>
      </c>
      <c r="M12" s="33">
        <f t="shared" si="6"/>
        <v>0.36363636363636365</v>
      </c>
      <c r="N12" s="29">
        <v>33</v>
      </c>
      <c r="O12" s="34">
        <f t="shared" ref="O12:P12" si="20">D12/7</f>
        <v>0.5714285714285714</v>
      </c>
      <c r="P12" s="34">
        <f t="shared" si="20"/>
        <v>0</v>
      </c>
      <c r="Q12" s="29">
        <f t="shared" si="8"/>
        <v>57</v>
      </c>
      <c r="R12" s="29"/>
      <c r="S12" s="35">
        <v>2.2307692307692299</v>
      </c>
      <c r="T12" s="28">
        <v>252</v>
      </c>
      <c r="U12" s="36">
        <v>42</v>
      </c>
      <c r="V12" s="37" t="s">
        <v>648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7.9923857638888887E-2</v>
      </c>
      <c r="AD12" s="39">
        <f t="shared" si="12"/>
        <v>-0.44117969416666664</v>
      </c>
      <c r="AE12" s="39">
        <v>-5.42</v>
      </c>
      <c r="AF12" s="39">
        <v>-4.78</v>
      </c>
      <c r="AG12" s="39">
        <v>0</v>
      </c>
    </row>
    <row r="13" spans="1:33" ht="15.75" customHeight="1" x14ac:dyDescent="0.2">
      <c r="A13" s="28" t="s">
        <v>51</v>
      </c>
      <c r="B13" s="28" t="s">
        <v>649</v>
      </c>
      <c r="C13" s="15">
        <f t="shared" si="4"/>
        <v>11.989999999999998</v>
      </c>
      <c r="D13" s="29">
        <v>9</v>
      </c>
      <c r="E13" s="29">
        <v>0</v>
      </c>
      <c r="F13" s="32">
        <v>107.90999999999998</v>
      </c>
      <c r="G13" s="30">
        <v>0</v>
      </c>
      <c r="H13" s="31">
        <f t="shared" si="1"/>
        <v>0</v>
      </c>
      <c r="I13" s="31">
        <f t="shared" si="2"/>
        <v>-9.9078334897138107E-3</v>
      </c>
      <c r="J13" s="32">
        <f t="shared" si="5"/>
        <v>-1.0691543118750171</v>
      </c>
      <c r="K13" s="32">
        <f t="shared" si="3"/>
        <v>-0.11879492354166857</v>
      </c>
      <c r="L13" s="29">
        <v>5</v>
      </c>
      <c r="M13" s="33">
        <f t="shared" si="6"/>
        <v>1.8</v>
      </c>
      <c r="N13" s="29">
        <v>84</v>
      </c>
      <c r="O13" s="34">
        <f t="shared" ref="O13:P13" si="21">D13/7</f>
        <v>1.2857142857142858</v>
      </c>
      <c r="P13" s="34">
        <f t="shared" si="21"/>
        <v>0</v>
      </c>
      <c r="Q13" s="29">
        <f t="shared" si="8"/>
        <v>65</v>
      </c>
      <c r="R13" s="29"/>
      <c r="S13" s="35">
        <v>0.61111111111111105</v>
      </c>
      <c r="T13" s="28">
        <v>252</v>
      </c>
      <c r="U13" s="36">
        <v>42</v>
      </c>
      <c r="V13" s="37" t="s">
        <v>648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7.9923857638888887E-2</v>
      </c>
      <c r="AD13" s="39">
        <f t="shared" si="12"/>
        <v>-0.99265431187499997</v>
      </c>
      <c r="AE13" s="39">
        <v>-5.42</v>
      </c>
      <c r="AF13" s="39">
        <v>-4.78</v>
      </c>
      <c r="AG13" s="39">
        <v>0</v>
      </c>
    </row>
    <row r="14" spans="1:33" ht="15.75" customHeight="1" x14ac:dyDescent="0.2">
      <c r="A14" s="28" t="s">
        <v>53</v>
      </c>
      <c r="B14" s="28" t="s">
        <v>647</v>
      </c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83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0.71317829457364301</v>
      </c>
      <c r="T14" s="28">
        <v>252</v>
      </c>
      <c r="U14" s="36">
        <v>42</v>
      </c>
      <c r="V14" s="37" t="s">
        <v>648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7.9923857638888887E-2</v>
      </c>
      <c r="AD14" s="39">
        <f t="shared" si="12"/>
        <v>0</v>
      </c>
      <c r="AE14" s="39">
        <v>-5.42</v>
      </c>
      <c r="AF14" s="39">
        <v>-4.78</v>
      </c>
      <c r="AG14" s="39">
        <v>0</v>
      </c>
    </row>
    <row r="15" spans="1:33" ht="15.75" customHeight="1" x14ac:dyDescent="0.2">
      <c r="A15" s="28" t="s">
        <v>54</v>
      </c>
      <c r="B15" s="28" t="s">
        <v>46</v>
      </c>
      <c r="C15" s="15">
        <f t="shared" si="4"/>
        <v>12.364999999999998</v>
      </c>
      <c r="D15" s="29">
        <v>8</v>
      </c>
      <c r="E15" s="29">
        <v>0</v>
      </c>
      <c r="F15" s="32">
        <v>98.919999999999987</v>
      </c>
      <c r="G15" s="30">
        <v>0</v>
      </c>
      <c r="H15" s="31">
        <f t="shared" si="1"/>
        <v>0</v>
      </c>
      <c r="I15" s="31">
        <f t="shared" si="2"/>
        <v>1.617105349440618E-2</v>
      </c>
      <c r="J15" s="32">
        <f t="shared" si="5"/>
        <v>1.5996406116666591</v>
      </c>
      <c r="K15" s="32">
        <f t="shared" si="3"/>
        <v>0.19995507645833238</v>
      </c>
      <c r="L15" s="29">
        <v>4</v>
      </c>
      <c r="M15" s="33">
        <f t="shared" si="6"/>
        <v>2</v>
      </c>
      <c r="N15" s="29">
        <v>75</v>
      </c>
      <c r="O15" s="34">
        <f t="shared" ref="O15:P15" si="23">D15/7</f>
        <v>1.1428571428571428</v>
      </c>
      <c r="P15" s="34">
        <f t="shared" si="23"/>
        <v>0</v>
      </c>
      <c r="Q15" s="29">
        <f t="shared" si="8"/>
        <v>65</v>
      </c>
      <c r="R15" s="29"/>
      <c r="S15" s="35">
        <v>1</v>
      </c>
      <c r="T15" s="28">
        <v>252</v>
      </c>
      <c r="U15" s="36">
        <v>42</v>
      </c>
      <c r="V15" s="37" t="s">
        <v>648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7.9923857638888887E-2</v>
      </c>
      <c r="AD15" s="39">
        <f t="shared" si="12"/>
        <v>-0.88235938833333327</v>
      </c>
      <c r="AE15" s="39">
        <v>-5.42</v>
      </c>
      <c r="AF15" s="39">
        <v>-4.78</v>
      </c>
      <c r="AG15" s="39">
        <v>0</v>
      </c>
    </row>
    <row r="16" spans="1:33" ht="15.75" customHeight="1" x14ac:dyDescent="0.2">
      <c r="A16" s="28" t="s">
        <v>56</v>
      </c>
      <c r="B16" s="28" t="s">
        <v>113</v>
      </c>
      <c r="C16" s="15">
        <f t="shared" si="4"/>
        <v>11.99</v>
      </c>
      <c r="D16" s="29">
        <v>1</v>
      </c>
      <c r="E16" s="29">
        <v>0</v>
      </c>
      <c r="F16" s="32">
        <v>11.99</v>
      </c>
      <c r="G16" s="30">
        <v>0</v>
      </c>
      <c r="H16" s="31">
        <f t="shared" si="1"/>
        <v>0</v>
      </c>
      <c r="I16" s="31">
        <f t="shared" si="2"/>
        <v>-9.9078334897137015E-3</v>
      </c>
      <c r="J16" s="32">
        <f t="shared" si="5"/>
        <v>-0.11879492354166728</v>
      </c>
      <c r="K16" s="32">
        <f t="shared" si="3"/>
        <v>-0.11879492354166728</v>
      </c>
      <c r="L16" s="29">
        <v>4</v>
      </c>
      <c r="M16" s="33">
        <f t="shared" si="6"/>
        <v>0.25</v>
      </c>
      <c r="N16" s="29">
        <v>74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518</v>
      </c>
      <c r="R16" s="29"/>
      <c r="S16" s="35">
        <v>1.0909090909090899</v>
      </c>
      <c r="T16" s="28">
        <v>252</v>
      </c>
      <c r="U16" s="36">
        <v>42</v>
      </c>
      <c r="V16" s="37" t="s">
        <v>648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7.9923857638888887E-2</v>
      </c>
      <c r="AD16" s="39">
        <f t="shared" si="12"/>
        <v>-0.11029492354166666</v>
      </c>
      <c r="AE16" s="39">
        <v>-5.42</v>
      </c>
      <c r="AF16" s="39">
        <v>-4.78</v>
      </c>
      <c r="AG16" s="39">
        <v>0</v>
      </c>
    </row>
    <row r="17" spans="1:33" ht="15.75" customHeight="1" x14ac:dyDescent="0.2">
      <c r="A17" s="28" t="s">
        <v>58</v>
      </c>
      <c r="B17" s="28" t="s">
        <v>650</v>
      </c>
      <c r="C17" s="15">
        <f t="shared" si="4"/>
        <v>11.99</v>
      </c>
      <c r="D17" s="29">
        <v>5</v>
      </c>
      <c r="E17" s="29">
        <v>0</v>
      </c>
      <c r="F17" s="32">
        <v>59.95</v>
      </c>
      <c r="G17" s="30">
        <v>-13.640000000000002</v>
      </c>
      <c r="H17" s="31">
        <f t="shared" si="1"/>
        <v>0.22752293577981655</v>
      </c>
      <c r="I17" s="31">
        <f t="shared" si="2"/>
        <v>-0.23743076926953016</v>
      </c>
      <c r="J17" s="32">
        <f t="shared" si="5"/>
        <v>-14.233974617708334</v>
      </c>
      <c r="K17" s="32">
        <f t="shared" si="3"/>
        <v>-2.8467949235416667</v>
      </c>
      <c r="L17" s="29">
        <v>14</v>
      </c>
      <c r="M17" s="33">
        <f t="shared" si="6"/>
        <v>0.35714285714285715</v>
      </c>
      <c r="N17" s="29">
        <v>71</v>
      </c>
      <c r="O17" s="34">
        <f t="shared" ref="O17:P17" si="25">D17/7</f>
        <v>0.7142857142857143</v>
      </c>
      <c r="P17" s="34">
        <f t="shared" si="25"/>
        <v>0</v>
      </c>
      <c r="Q17" s="29">
        <f t="shared" si="8"/>
        <v>99</v>
      </c>
      <c r="R17" s="29"/>
      <c r="S17" s="35">
        <v>0.57142857142857095</v>
      </c>
      <c r="T17" s="28">
        <v>252</v>
      </c>
      <c r="U17" s="36">
        <v>42</v>
      </c>
      <c r="V17" s="37" t="s">
        <v>648</v>
      </c>
      <c r="W17" s="28">
        <v>1</v>
      </c>
      <c r="X17" s="38">
        <f t="shared" si="9"/>
        <v>0.2</v>
      </c>
      <c r="Y17" s="39">
        <f t="shared" si="10"/>
        <v>6.8200000000000012</v>
      </c>
      <c r="Z17" s="28">
        <v>1</v>
      </c>
      <c r="AA17" s="28" t="s">
        <v>34</v>
      </c>
      <c r="AB17" s="40">
        <f t="shared" si="11"/>
        <v>-0.69</v>
      </c>
      <c r="AC17" s="41">
        <v>7.9923857638888887E-2</v>
      </c>
      <c r="AD17" s="39">
        <f t="shared" si="12"/>
        <v>-0.55147461770833328</v>
      </c>
      <c r="AE17" s="39">
        <v>-5.42</v>
      </c>
      <c r="AF17" s="39">
        <v>-4.78</v>
      </c>
      <c r="AG17" s="39">
        <v>0</v>
      </c>
    </row>
    <row r="18" spans="1:33" ht="15.75" customHeight="1" x14ac:dyDescent="0.2">
      <c r="A18" s="28" t="s">
        <v>59</v>
      </c>
      <c r="B18" s="28" t="s">
        <v>209</v>
      </c>
      <c r="C18" s="15">
        <f t="shared" si="4"/>
        <v>11.99</v>
      </c>
      <c r="D18" s="29">
        <v>3</v>
      </c>
      <c r="E18" s="29">
        <v>0</v>
      </c>
      <c r="F18" s="32">
        <v>35.97</v>
      </c>
      <c r="G18" s="30">
        <v>-11.729999999999999</v>
      </c>
      <c r="H18" s="31">
        <f t="shared" si="1"/>
        <v>0.32610508757297746</v>
      </c>
      <c r="I18" s="31">
        <f t="shared" si="2"/>
        <v>-0.33601292106269115</v>
      </c>
      <c r="J18" s="32">
        <f t="shared" si="5"/>
        <v>-12.086384770625001</v>
      </c>
      <c r="K18" s="32">
        <f t="shared" si="3"/>
        <v>-4.0287949235416667</v>
      </c>
      <c r="L18" s="29">
        <v>18</v>
      </c>
      <c r="M18" s="33">
        <f t="shared" si="6"/>
        <v>0.16666666666666666</v>
      </c>
      <c r="N18" s="29">
        <v>69</v>
      </c>
      <c r="O18" s="34">
        <f t="shared" ref="O18:P18" si="26">D18/7</f>
        <v>0.42857142857142855</v>
      </c>
      <c r="P18" s="34">
        <f t="shared" si="26"/>
        <v>0</v>
      </c>
      <c r="Q18" s="29">
        <f t="shared" si="8"/>
        <v>161</v>
      </c>
      <c r="R18" s="29"/>
      <c r="S18" s="35">
        <v>0.73846153846153795</v>
      </c>
      <c r="T18" s="28">
        <v>210</v>
      </c>
      <c r="U18" s="36">
        <v>0</v>
      </c>
      <c r="V18" s="37" t="s">
        <v>33</v>
      </c>
      <c r="W18" s="28">
        <v>1</v>
      </c>
      <c r="X18" s="38">
        <f t="shared" si="9"/>
        <v>0.33333333333333331</v>
      </c>
      <c r="Y18" s="39">
        <f t="shared" si="10"/>
        <v>5.8649999999999993</v>
      </c>
      <c r="Z18" s="28">
        <v>1</v>
      </c>
      <c r="AA18" s="28" t="s">
        <v>34</v>
      </c>
      <c r="AB18" s="40">
        <f t="shared" si="11"/>
        <v>-0.69</v>
      </c>
      <c r="AC18" s="41">
        <v>7.9923857638888887E-2</v>
      </c>
      <c r="AD18" s="39">
        <f t="shared" si="12"/>
        <v>-0.33088477062499999</v>
      </c>
      <c r="AE18" s="39">
        <v>-5.42</v>
      </c>
      <c r="AF18" s="39">
        <v>-4.78</v>
      </c>
      <c r="AG18" s="39">
        <v>0</v>
      </c>
    </row>
    <row r="19" spans="1:33" ht="15.75" customHeight="1" x14ac:dyDescent="0.2">
      <c r="A19" s="28" t="s">
        <v>60</v>
      </c>
      <c r="B19" s="28" t="s">
        <v>179</v>
      </c>
      <c r="C19" s="15">
        <f t="shared" si="4"/>
        <v>11.99</v>
      </c>
      <c r="D19" s="29">
        <v>2</v>
      </c>
      <c r="E19" s="29">
        <v>0</v>
      </c>
      <c r="F19" s="32">
        <v>23.98</v>
      </c>
      <c r="G19" s="30">
        <v>-7.3100000000000005</v>
      </c>
      <c r="H19" s="31">
        <f t="shared" si="1"/>
        <v>0.304837364470392</v>
      </c>
      <c r="I19" s="31">
        <f t="shared" si="2"/>
        <v>-0.33467847569154857</v>
      </c>
      <c r="J19" s="32">
        <f t="shared" si="5"/>
        <v>-8.0255898470833351</v>
      </c>
      <c r="K19" s="32">
        <f t="shared" si="3"/>
        <v>-4.0127949235416676</v>
      </c>
      <c r="L19" s="29">
        <v>10</v>
      </c>
      <c r="M19" s="33">
        <f t="shared" si="6"/>
        <v>0.2</v>
      </c>
      <c r="N19" s="29">
        <v>64</v>
      </c>
      <c r="O19" s="34">
        <f t="shared" ref="O19:P19" si="27">D19/7</f>
        <v>0.2857142857142857</v>
      </c>
      <c r="P19" s="34">
        <f t="shared" si="27"/>
        <v>0</v>
      </c>
      <c r="Q19" s="29">
        <f t="shared" si="8"/>
        <v>224</v>
      </c>
      <c r="R19" s="29"/>
      <c r="S19" s="35">
        <v>0.80851063829787195</v>
      </c>
      <c r="T19" s="28">
        <v>210</v>
      </c>
      <c r="U19" s="36" t="s">
        <v>33</v>
      </c>
      <c r="V19" s="37" t="s">
        <v>33</v>
      </c>
      <c r="W19" s="28">
        <v>1</v>
      </c>
      <c r="X19" s="38">
        <f t="shared" si="9"/>
        <v>0.5</v>
      </c>
      <c r="Y19" s="39">
        <f t="shared" si="10"/>
        <v>3.6550000000000002</v>
      </c>
      <c r="Z19" s="28">
        <v>1</v>
      </c>
      <c r="AA19" s="28" t="s">
        <v>34</v>
      </c>
      <c r="AB19" s="40">
        <f t="shared" si="11"/>
        <v>-0.69</v>
      </c>
      <c r="AC19" s="41">
        <v>7.9923857638888887E-2</v>
      </c>
      <c r="AD19" s="39">
        <f t="shared" si="12"/>
        <v>-0.22058984708333332</v>
      </c>
      <c r="AE19" s="39">
        <v>-5.42</v>
      </c>
      <c r="AF19" s="39">
        <v>-5.0190000000000001</v>
      </c>
      <c r="AG19" s="39">
        <v>0</v>
      </c>
    </row>
    <row r="20" spans="1:33" ht="15.75" customHeight="1" x14ac:dyDescent="0.2">
      <c r="A20" s="28" t="s">
        <v>62</v>
      </c>
      <c r="B20" s="28" t="s">
        <v>649</v>
      </c>
      <c r="C20" s="15">
        <f t="shared" si="4"/>
        <v>11.99</v>
      </c>
      <c r="D20" s="29">
        <v>8</v>
      </c>
      <c r="E20" s="29">
        <v>0</v>
      </c>
      <c r="F20" s="32">
        <v>95.92</v>
      </c>
      <c r="G20" s="30">
        <v>-11.77</v>
      </c>
      <c r="H20" s="31">
        <f t="shared" si="1"/>
        <v>0.12270642201834862</v>
      </c>
      <c r="I20" s="31">
        <f t="shared" si="2"/>
        <v>-0.15254753323950512</v>
      </c>
      <c r="J20" s="32">
        <f t="shared" si="5"/>
        <v>-14.632359388333333</v>
      </c>
      <c r="K20" s="32">
        <f t="shared" si="3"/>
        <v>-1.8290449235416666</v>
      </c>
      <c r="L20" s="29">
        <v>11</v>
      </c>
      <c r="M20" s="33">
        <f t="shared" si="6"/>
        <v>0.72727272727272729</v>
      </c>
      <c r="N20" s="29">
        <v>61</v>
      </c>
      <c r="O20" s="34">
        <f t="shared" ref="O20:P20" si="28">D20/7</f>
        <v>1.1428571428571428</v>
      </c>
      <c r="P20" s="34">
        <f t="shared" si="28"/>
        <v>0</v>
      </c>
      <c r="Q20" s="29">
        <f t="shared" si="8"/>
        <v>53</v>
      </c>
      <c r="R20" s="29"/>
      <c r="S20" s="35">
        <v>0.92485549132947897</v>
      </c>
      <c r="T20" s="28">
        <v>210</v>
      </c>
      <c r="U20" s="36" t="s">
        <v>33</v>
      </c>
      <c r="V20" s="37" t="s">
        <v>33</v>
      </c>
      <c r="W20" s="28">
        <v>5</v>
      </c>
      <c r="X20" s="38">
        <f t="shared" si="9"/>
        <v>0.625</v>
      </c>
      <c r="Y20" s="39">
        <f t="shared" si="10"/>
        <v>1.07</v>
      </c>
      <c r="Z20" s="28">
        <v>6</v>
      </c>
      <c r="AA20" s="28" t="s">
        <v>34</v>
      </c>
      <c r="AB20" s="40">
        <f t="shared" si="11"/>
        <v>-0.69</v>
      </c>
      <c r="AC20" s="41">
        <v>7.9923857638888887E-2</v>
      </c>
      <c r="AD20" s="39">
        <f t="shared" si="12"/>
        <v>-0.88235938833333327</v>
      </c>
      <c r="AE20" s="39">
        <v>-5.42</v>
      </c>
      <c r="AF20" s="39">
        <v>-5.0190000000000001</v>
      </c>
      <c r="AG20" s="39">
        <v>0</v>
      </c>
    </row>
    <row r="21" spans="1:33" ht="15.75" customHeight="1" x14ac:dyDescent="0.2">
      <c r="A21" s="28" t="s">
        <v>63</v>
      </c>
      <c r="B21" s="28" t="s">
        <v>117</v>
      </c>
      <c r="C21" s="15">
        <f t="shared" si="4"/>
        <v>12.365</v>
      </c>
      <c r="D21" s="29">
        <v>8</v>
      </c>
      <c r="E21" s="29">
        <v>0</v>
      </c>
      <c r="F21" s="32">
        <v>98.92</v>
      </c>
      <c r="G21" s="30">
        <v>-26.98</v>
      </c>
      <c r="H21" s="31">
        <f t="shared" si="1"/>
        <v>0.2727456530529721</v>
      </c>
      <c r="I21" s="31">
        <f t="shared" si="2"/>
        <v>-0.27590335006402494</v>
      </c>
      <c r="J21" s="32">
        <f t="shared" si="5"/>
        <v>-27.292359388333345</v>
      </c>
      <c r="K21" s="32">
        <f t="shared" si="3"/>
        <v>-3.4115449235416682</v>
      </c>
      <c r="L21" s="29">
        <v>8</v>
      </c>
      <c r="M21" s="33">
        <f t="shared" si="6"/>
        <v>1</v>
      </c>
      <c r="N21" s="29">
        <v>48</v>
      </c>
      <c r="O21" s="34">
        <f t="shared" ref="O21:P21" si="29">D21/7</f>
        <v>1.1428571428571428</v>
      </c>
      <c r="P21" s="34">
        <f t="shared" si="29"/>
        <v>0</v>
      </c>
      <c r="Q21" s="29">
        <f t="shared" si="8"/>
        <v>42</v>
      </c>
      <c r="R21" s="29"/>
      <c r="S21" s="35">
        <v>0.84375</v>
      </c>
      <c r="T21" s="28" t="s">
        <v>33</v>
      </c>
      <c r="U21" s="36" t="s">
        <v>33</v>
      </c>
      <c r="V21" s="37" t="s">
        <v>33</v>
      </c>
      <c r="W21" s="28">
        <v>4</v>
      </c>
      <c r="X21" s="38">
        <f t="shared" si="9"/>
        <v>0.5</v>
      </c>
      <c r="Y21" s="39">
        <f t="shared" si="10"/>
        <v>3.8542857142857145</v>
      </c>
      <c r="Z21" s="28">
        <v>3</v>
      </c>
      <c r="AA21" s="28" t="s">
        <v>34</v>
      </c>
      <c r="AB21" s="40">
        <f t="shared" si="11"/>
        <v>-0.69</v>
      </c>
      <c r="AC21" s="41">
        <v>7.9923857638888887E-2</v>
      </c>
      <c r="AD21" s="39">
        <f t="shared" si="12"/>
        <v>-0.88235938833333327</v>
      </c>
      <c r="AE21" s="39">
        <v>-5.42</v>
      </c>
      <c r="AF21" s="39">
        <v>-5.0190000000000001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12.395</v>
      </c>
      <c r="D22" s="29">
        <v>4</v>
      </c>
      <c r="E22" s="29">
        <v>0</v>
      </c>
      <c r="F22" s="30">
        <v>49.58</v>
      </c>
      <c r="G22" s="30">
        <v>-5.44</v>
      </c>
      <c r="H22" s="31">
        <f t="shared" si="1"/>
        <v>0.10972166196046794</v>
      </c>
      <c r="I22" s="31">
        <f t="shared" si="2"/>
        <v>-0.11081443513849665</v>
      </c>
      <c r="J22" s="32">
        <f t="shared" si="5"/>
        <v>-5.4941796941666636</v>
      </c>
      <c r="K22" s="32">
        <f t="shared" si="3"/>
        <v>-1.3735449235416659</v>
      </c>
      <c r="L22" s="29">
        <v>6</v>
      </c>
      <c r="M22" s="33">
        <f t="shared" si="6"/>
        <v>0.66666666666666663</v>
      </c>
      <c r="N22" s="29">
        <v>44</v>
      </c>
      <c r="O22" s="34">
        <f t="shared" ref="O22:P22" si="30">D22/7</f>
        <v>0.5714285714285714</v>
      </c>
      <c r="P22" s="34">
        <f t="shared" si="30"/>
        <v>0</v>
      </c>
      <c r="Q22" s="29">
        <f t="shared" si="8"/>
        <v>77</v>
      </c>
      <c r="R22" s="29"/>
      <c r="S22" s="35">
        <v>0.93723849372384904</v>
      </c>
      <c r="T22" s="28">
        <v>210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7.9923857638888887E-2</v>
      </c>
      <c r="AD22" s="39">
        <f t="shared" si="12"/>
        <v>-0.44117969416666664</v>
      </c>
      <c r="AE22" s="39">
        <v>-5.42</v>
      </c>
      <c r="AF22" s="39">
        <v>-5.0190000000000001</v>
      </c>
      <c r="AG22" s="39">
        <v>0</v>
      </c>
    </row>
    <row r="23" spans="1:33" ht="15.75" customHeight="1" x14ac:dyDescent="0.2">
      <c r="A23" s="28" t="s">
        <v>65</v>
      </c>
      <c r="B23" s="28" t="s">
        <v>634</v>
      </c>
      <c r="C23" s="15">
        <f t="shared" si="4"/>
        <v>11.99</v>
      </c>
      <c r="D23" s="29">
        <v>5</v>
      </c>
      <c r="E23" s="29">
        <v>0</v>
      </c>
      <c r="F23" s="32">
        <v>59.95</v>
      </c>
      <c r="G23" s="30">
        <v>0</v>
      </c>
      <c r="H23" s="31">
        <f t="shared" si="1"/>
        <v>0</v>
      </c>
      <c r="I23" s="31">
        <f t="shared" si="2"/>
        <v>-2.9841111221156468E-2</v>
      </c>
      <c r="J23" s="32">
        <f t="shared" si="5"/>
        <v>-1.7889746177083303</v>
      </c>
      <c r="K23" s="32">
        <f t="shared" si="3"/>
        <v>-0.35779492354166609</v>
      </c>
      <c r="L23" s="29">
        <v>2</v>
      </c>
      <c r="M23" s="33">
        <f t="shared" si="6"/>
        <v>2.5</v>
      </c>
      <c r="N23" s="29">
        <v>39</v>
      </c>
      <c r="O23" s="34">
        <f t="shared" ref="O23:P23" si="31">D23/7</f>
        <v>0.7142857142857143</v>
      </c>
      <c r="P23" s="34">
        <f t="shared" si="31"/>
        <v>0</v>
      </c>
      <c r="Q23" s="29">
        <f t="shared" si="8"/>
        <v>54</v>
      </c>
      <c r="R23" s="29"/>
      <c r="S23" s="35">
        <v>0.94915254237288105</v>
      </c>
      <c r="T23" s="28">
        <v>210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7.9923857638888887E-2</v>
      </c>
      <c r="AD23" s="39">
        <f t="shared" si="12"/>
        <v>-0.55147461770833328</v>
      </c>
      <c r="AE23" s="39">
        <v>-5.42</v>
      </c>
      <c r="AF23" s="39">
        <v>-5.0190000000000001</v>
      </c>
      <c r="AG23" s="39">
        <v>0</v>
      </c>
    </row>
    <row r="24" spans="1:33" ht="15.75" customHeight="1" x14ac:dyDescent="0.2">
      <c r="A24" s="28" t="s">
        <v>66</v>
      </c>
      <c r="B24" s="28" t="s">
        <v>449</v>
      </c>
      <c r="C24" s="15">
        <f t="shared" si="4"/>
        <v>12.024999999999999</v>
      </c>
      <c r="D24" s="29">
        <v>8</v>
      </c>
      <c r="E24" s="29">
        <v>0</v>
      </c>
      <c r="F24" s="32">
        <v>96.199999999999989</v>
      </c>
      <c r="G24" s="32">
        <v>-14.719999999999999</v>
      </c>
      <c r="H24" s="31">
        <f t="shared" si="1"/>
        <v>0.15301455301455302</v>
      </c>
      <c r="I24" s="31">
        <f t="shared" si="2"/>
        <v>-0.18029479613652136</v>
      </c>
      <c r="J24" s="32">
        <f t="shared" si="5"/>
        <v>-17.344359388333352</v>
      </c>
      <c r="K24" s="32">
        <f t="shared" si="3"/>
        <v>-2.168044923541669</v>
      </c>
      <c r="L24" s="29">
        <v>8</v>
      </c>
      <c r="M24" s="33">
        <f t="shared" si="6"/>
        <v>1</v>
      </c>
      <c r="N24" s="29">
        <v>30</v>
      </c>
      <c r="O24" s="34">
        <f t="shared" ref="O24:P24" si="32">D24/7</f>
        <v>1.1428571428571428</v>
      </c>
      <c r="P24" s="34">
        <f t="shared" si="32"/>
        <v>0</v>
      </c>
      <c r="Q24" s="29">
        <f t="shared" si="8"/>
        <v>26</v>
      </c>
      <c r="R24" s="29"/>
      <c r="S24" s="35">
        <v>1.14553990610328</v>
      </c>
      <c r="T24" s="28">
        <v>210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7.9923857638888887E-2</v>
      </c>
      <c r="AD24" s="39">
        <f t="shared" si="12"/>
        <v>-0.88235938833333327</v>
      </c>
      <c r="AE24" s="39">
        <v>-5.42</v>
      </c>
      <c r="AF24" s="39">
        <v>-5.0190000000000001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12.020000000000001</v>
      </c>
      <c r="D25" s="29">
        <v>6</v>
      </c>
      <c r="E25" s="29">
        <v>0</v>
      </c>
      <c r="F25" s="32">
        <v>72.12</v>
      </c>
      <c r="G25" s="32">
        <v>-20.46</v>
      </c>
      <c r="H25" s="31">
        <f t="shared" si="1"/>
        <v>0.28369384359400995</v>
      </c>
      <c r="I25" s="31">
        <f t="shared" si="2"/>
        <v>-0.31142220661744224</v>
      </c>
      <c r="J25" s="32">
        <f t="shared" si="5"/>
        <v>-22.459769541249937</v>
      </c>
      <c r="K25" s="32">
        <f t="shared" si="3"/>
        <v>-3.7432949235416562</v>
      </c>
      <c r="L25" s="29">
        <v>27</v>
      </c>
      <c r="M25" s="33">
        <f t="shared" si="6"/>
        <v>0.22222222222222221</v>
      </c>
      <c r="N25" s="29">
        <v>22</v>
      </c>
      <c r="O25" s="34">
        <f t="shared" ref="O25:P25" si="33">D25/7</f>
        <v>0.8571428571428571</v>
      </c>
      <c r="P25" s="34">
        <f t="shared" si="33"/>
        <v>0</v>
      </c>
      <c r="Q25" s="29">
        <f t="shared" si="8"/>
        <v>25</v>
      </c>
      <c r="R25" s="29"/>
      <c r="S25" s="35">
        <v>1.428571428571429</v>
      </c>
      <c r="T25" s="28">
        <v>210</v>
      </c>
      <c r="U25" s="36" t="s">
        <v>33</v>
      </c>
      <c r="V25" s="37" t="s">
        <v>33</v>
      </c>
      <c r="W25" s="14">
        <v>1</v>
      </c>
      <c r="X25" s="38">
        <f t="shared" si="9"/>
        <v>0.16666666666666666</v>
      </c>
      <c r="Y25" s="39">
        <f t="shared" si="10"/>
        <v>20.46</v>
      </c>
      <c r="Z25" s="14">
        <v>0</v>
      </c>
      <c r="AA25" s="28" t="s">
        <v>34</v>
      </c>
      <c r="AB25" s="40">
        <f t="shared" si="11"/>
        <v>-0.69</v>
      </c>
      <c r="AC25" s="41">
        <v>7.9923857638888887E-2</v>
      </c>
      <c r="AD25" s="39">
        <f t="shared" si="12"/>
        <v>-0.66176954124999998</v>
      </c>
      <c r="AE25" s="39">
        <v>-5.42</v>
      </c>
      <c r="AF25" s="39">
        <v>-5.0199999999999898</v>
      </c>
      <c r="AG25" s="39">
        <v>0</v>
      </c>
    </row>
    <row r="26" spans="1:33" ht="15.75" customHeight="1" x14ac:dyDescent="0.2">
      <c r="A26" s="14" t="s">
        <v>68</v>
      </c>
      <c r="B26" s="14" t="s">
        <v>651</v>
      </c>
      <c r="C26" s="15">
        <f t="shared" si="4"/>
        <v>11.99</v>
      </c>
      <c r="D26" s="16">
        <v>7</v>
      </c>
      <c r="E26" s="16">
        <v>0</v>
      </c>
      <c r="F26" s="17">
        <v>83.93</v>
      </c>
      <c r="G26" s="17">
        <v>-11.97</v>
      </c>
      <c r="H26" s="31">
        <f t="shared" si="1"/>
        <v>0.14261884904086738</v>
      </c>
      <c r="I26" s="31">
        <f t="shared" si="2"/>
        <v>-0.1332606274847094</v>
      </c>
      <c r="J26" s="32">
        <f t="shared" si="5"/>
        <v>-11.184564464791661</v>
      </c>
      <c r="K26" s="32">
        <f t="shared" si="3"/>
        <v>-1.597794923541666</v>
      </c>
      <c r="L26" s="16">
        <v>11</v>
      </c>
      <c r="M26" s="33">
        <f t="shared" si="6"/>
        <v>0.63636363636363635</v>
      </c>
      <c r="N26" s="16">
        <v>16</v>
      </c>
      <c r="O26" s="34">
        <f t="shared" ref="O26:P26" si="34">D26/7</f>
        <v>1</v>
      </c>
      <c r="P26" s="34">
        <f t="shared" si="34"/>
        <v>0</v>
      </c>
      <c r="Q26" s="29">
        <f t="shared" si="8"/>
        <v>16</v>
      </c>
      <c r="R26" s="29"/>
      <c r="S26" s="21">
        <v>1.2072072072072071</v>
      </c>
      <c r="T26" s="28">
        <v>210</v>
      </c>
      <c r="U26" s="36" t="s">
        <v>33</v>
      </c>
      <c r="V26" s="37" t="s">
        <v>33</v>
      </c>
      <c r="W26" s="14">
        <v>2</v>
      </c>
      <c r="X26" s="38">
        <f t="shared" si="9"/>
        <v>0.2857142857142857</v>
      </c>
      <c r="Y26" s="39">
        <f t="shared" si="10"/>
        <v>5.9850000000000003</v>
      </c>
      <c r="Z26" s="14">
        <v>0</v>
      </c>
      <c r="AA26" s="28" t="s">
        <v>34</v>
      </c>
      <c r="AB26" s="40">
        <f t="shared" si="11"/>
        <v>-0.69</v>
      </c>
      <c r="AC26" s="41">
        <v>7.9923857638888887E-2</v>
      </c>
      <c r="AD26" s="39">
        <f t="shared" si="12"/>
        <v>-0.77206446479166657</v>
      </c>
      <c r="AE26" s="25">
        <v>-4.95</v>
      </c>
      <c r="AF26" s="25">
        <v>-5.0190000000000001</v>
      </c>
      <c r="AG26" s="25">
        <v>0</v>
      </c>
    </row>
    <row r="27" spans="1:33" ht="15.75" customHeight="1" x14ac:dyDescent="0.2">
      <c r="A27" s="14" t="s">
        <v>69</v>
      </c>
      <c r="B27" s="14" t="s">
        <v>652</v>
      </c>
      <c r="C27" s="15">
        <f t="shared" si="4"/>
        <v>11.99</v>
      </c>
      <c r="D27" s="16">
        <v>1</v>
      </c>
      <c r="E27" s="16">
        <v>0</v>
      </c>
      <c r="F27" s="17">
        <v>11.99</v>
      </c>
      <c r="G27" s="17">
        <v>-10.36</v>
      </c>
      <c r="H27" s="31">
        <f t="shared" si="1"/>
        <v>0.86405337781484559</v>
      </c>
      <c r="I27" s="31">
        <f t="shared" si="2"/>
        <v>-0.85469515625868764</v>
      </c>
      <c r="J27" s="32">
        <f t="shared" si="5"/>
        <v>-10.247794923541665</v>
      </c>
      <c r="K27" s="32">
        <f t="shared" si="3"/>
        <v>-10.247794923541665</v>
      </c>
      <c r="L27" s="16">
        <v>5</v>
      </c>
      <c r="M27" s="33">
        <f t="shared" si="6"/>
        <v>0.2</v>
      </c>
      <c r="N27" s="16">
        <v>15</v>
      </c>
      <c r="O27" s="34">
        <f t="shared" ref="O27:P27" si="35">D27/7</f>
        <v>0.14285714285714285</v>
      </c>
      <c r="P27" s="34">
        <f t="shared" si="35"/>
        <v>0</v>
      </c>
      <c r="Q27" s="29">
        <f t="shared" si="8"/>
        <v>105</v>
      </c>
      <c r="R27" s="29"/>
      <c r="S27" s="21">
        <v>1.251184834123223</v>
      </c>
      <c r="T27" s="28">
        <v>210</v>
      </c>
      <c r="U27" s="36" t="s">
        <v>33</v>
      </c>
      <c r="V27" s="37" t="s">
        <v>33</v>
      </c>
      <c r="W27" s="14">
        <v>1</v>
      </c>
      <c r="X27" s="38">
        <f t="shared" si="9"/>
        <v>1</v>
      </c>
      <c r="Y27" s="39">
        <f t="shared" si="10"/>
        <v>5.18</v>
      </c>
      <c r="Z27" s="14">
        <v>1</v>
      </c>
      <c r="AA27" s="28" t="s">
        <v>34</v>
      </c>
      <c r="AB27" s="40">
        <f t="shared" si="11"/>
        <v>-0.69</v>
      </c>
      <c r="AC27" s="41">
        <v>7.9923857638888887E-2</v>
      </c>
      <c r="AD27" s="39">
        <f t="shared" si="12"/>
        <v>-0.11029492354166666</v>
      </c>
      <c r="AE27" s="25">
        <v>-4.95</v>
      </c>
      <c r="AF27" s="25">
        <v>-5.0190000000000001</v>
      </c>
      <c r="AG27" s="25">
        <v>0</v>
      </c>
    </row>
    <row r="28" spans="1:33" ht="15.75" customHeight="1" x14ac:dyDescent="0.2">
      <c r="A28" s="14" t="s">
        <v>70</v>
      </c>
      <c r="B28" s="14" t="s">
        <v>46</v>
      </c>
      <c r="C28" s="15">
        <f t="shared" si="4"/>
        <v>10.95</v>
      </c>
      <c r="D28" s="16">
        <v>1</v>
      </c>
      <c r="E28" s="16">
        <v>0</v>
      </c>
      <c r="F28" s="17">
        <v>10.95</v>
      </c>
      <c r="G28" s="17">
        <v>-0.87</v>
      </c>
      <c r="H28" s="31">
        <f t="shared" si="1"/>
        <v>7.9452054794520555E-2</v>
      </c>
      <c r="I28" s="31">
        <f t="shared" si="2"/>
        <v>-0.14993560945586001</v>
      </c>
      <c r="J28" s="32">
        <f t="shared" si="5"/>
        <v>-1.6417949235416669</v>
      </c>
      <c r="K28" s="32">
        <f t="shared" si="3"/>
        <v>-1.6417949235416669</v>
      </c>
      <c r="L28" s="16">
        <v>13</v>
      </c>
      <c r="M28" s="33">
        <f t="shared" si="6"/>
        <v>7.6923076923076927E-2</v>
      </c>
      <c r="N28" s="16">
        <v>14</v>
      </c>
      <c r="O28" s="34">
        <f t="shared" ref="O28:P28" si="36">D28/7</f>
        <v>0.14285714285714285</v>
      </c>
      <c r="P28" s="34">
        <f t="shared" si="36"/>
        <v>0</v>
      </c>
      <c r="Q28" s="29">
        <f t="shared" si="8"/>
        <v>98</v>
      </c>
      <c r="R28" s="29"/>
      <c r="S28" s="21">
        <v>1.2486772486772491</v>
      </c>
      <c r="T28" s="28">
        <v>210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7.9923857638888887E-2</v>
      </c>
      <c r="AD28" s="39">
        <f t="shared" si="12"/>
        <v>-0.11029492354166666</v>
      </c>
      <c r="AE28" s="25">
        <v>-4.95</v>
      </c>
      <c r="AF28" s="25">
        <v>-5.0190000000000001</v>
      </c>
      <c r="AG28" s="25">
        <v>0</v>
      </c>
    </row>
    <row r="29" spans="1:33" ht="15.75" customHeight="1" x14ac:dyDescent="0.2">
      <c r="A29" s="14" t="s">
        <v>71</v>
      </c>
      <c r="B29" s="14" t="s">
        <v>653</v>
      </c>
      <c r="C29" s="15">
        <f t="shared" si="4"/>
        <v>9.99</v>
      </c>
      <c r="D29" s="16">
        <v>8</v>
      </c>
      <c r="E29" s="16">
        <v>0</v>
      </c>
      <c r="F29" s="17">
        <v>79.92</v>
      </c>
      <c r="G29" s="17">
        <v>0</v>
      </c>
      <c r="H29" s="31">
        <f t="shared" si="1"/>
        <v>0</v>
      </c>
      <c r="I29" s="31">
        <f t="shared" si="2"/>
        <v>-0.15893843078495162</v>
      </c>
      <c r="J29" s="32">
        <f t="shared" si="5"/>
        <v>-12.702359388333333</v>
      </c>
      <c r="K29" s="32">
        <f t="shared" si="3"/>
        <v>-1.5877949235416666</v>
      </c>
      <c r="L29" s="16">
        <v>11</v>
      </c>
      <c r="M29" s="33">
        <f t="shared" si="6"/>
        <v>0.72727272727272729</v>
      </c>
      <c r="N29" s="16">
        <v>6</v>
      </c>
      <c r="O29" s="34">
        <f t="shared" ref="O29:P29" si="37">D29/7</f>
        <v>1.1428571428571428</v>
      </c>
      <c r="P29" s="34">
        <f t="shared" si="37"/>
        <v>0</v>
      </c>
      <c r="Q29" s="29">
        <f t="shared" si="8"/>
        <v>5</v>
      </c>
      <c r="R29" s="29"/>
      <c r="S29" s="21">
        <v>1.681528662420382</v>
      </c>
      <c r="T29" s="28">
        <v>210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7.9923857638888887E-2</v>
      </c>
      <c r="AD29" s="39">
        <f t="shared" si="12"/>
        <v>-0.88235938833333327</v>
      </c>
      <c r="AE29" s="25">
        <v>-4.95</v>
      </c>
      <c r="AF29" s="25">
        <v>-5.0190000000000001</v>
      </c>
      <c r="AG29" s="25">
        <v>0</v>
      </c>
    </row>
    <row r="30" spans="1:33" ht="15.75" customHeight="1" x14ac:dyDescent="0.2">
      <c r="A30" s="14" t="s">
        <v>72</v>
      </c>
      <c r="B30" s="14" t="s">
        <v>654</v>
      </c>
      <c r="C30" s="15" t="str">
        <f t="shared" si="4"/>
        <v xml:space="preserve"> - </v>
      </c>
      <c r="D30" s="16">
        <v>0</v>
      </c>
      <c r="E30" s="16">
        <v>1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5</v>
      </c>
      <c r="O30" s="34">
        <f t="shared" ref="O30:P30" si="38">D30/7</f>
        <v>0</v>
      </c>
      <c r="P30" s="34">
        <f t="shared" si="38"/>
        <v>0.14285714285714285</v>
      </c>
      <c r="Q30" s="29">
        <f t="shared" si="8"/>
        <v>35</v>
      </c>
      <c r="R30" s="29"/>
      <c r="S30" s="21">
        <v>1.748344370860927</v>
      </c>
      <c r="T30" s="28">
        <v>210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7.9923857638888887E-2</v>
      </c>
      <c r="AD30" s="39">
        <f t="shared" si="12"/>
        <v>0</v>
      </c>
      <c r="AE30" s="25">
        <v>-4.95</v>
      </c>
      <c r="AF30" s="25">
        <v>-5.0190000000000001</v>
      </c>
      <c r="AG30" s="25">
        <v>0</v>
      </c>
    </row>
    <row r="31" spans="1:33" ht="15.75" customHeight="1" x14ac:dyDescent="0.2">
      <c r="A31" s="14" t="s">
        <v>73</v>
      </c>
      <c r="B31" s="50" t="s">
        <v>117</v>
      </c>
      <c r="C31" s="15">
        <f t="shared" si="4"/>
        <v>9.99</v>
      </c>
      <c r="D31" s="16">
        <v>3</v>
      </c>
      <c r="E31" s="16">
        <v>0</v>
      </c>
      <c r="F31" s="17">
        <v>29.97</v>
      </c>
      <c r="G31" s="42">
        <v>-1.3399999999999999</v>
      </c>
      <c r="H31" s="31">
        <f t="shared" si="1"/>
        <v>4.4711378044711377E-2</v>
      </c>
      <c r="I31" s="31">
        <f t="shared" si="2"/>
        <v>-0.20364980882966308</v>
      </c>
      <c r="J31" s="32">
        <f t="shared" si="5"/>
        <v>-6.1033847706250022</v>
      </c>
      <c r="K31" s="32">
        <f t="shared" si="3"/>
        <v>-2.0344615902083341</v>
      </c>
      <c r="L31" s="16">
        <v>8</v>
      </c>
      <c r="M31" s="33">
        <f t="shared" si="6"/>
        <v>0.375</v>
      </c>
      <c r="N31" s="16">
        <v>3</v>
      </c>
      <c r="O31" s="34">
        <f t="shared" ref="O31:P32" si="39">D31/7</f>
        <v>0.42857142857142855</v>
      </c>
      <c r="P31" s="34">
        <f t="shared" si="39"/>
        <v>0</v>
      </c>
      <c r="Q31" s="29">
        <f t="shared" si="8"/>
        <v>7</v>
      </c>
      <c r="R31" s="29"/>
      <c r="S31" s="21">
        <v>1.8208955223880501</v>
      </c>
      <c r="T31" s="14" t="s">
        <v>33</v>
      </c>
      <c r="U31" s="22">
        <v>210</v>
      </c>
      <c r="V31" s="1" t="s">
        <v>1493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7.9923857638888887E-2</v>
      </c>
      <c r="AD31" s="39">
        <f t="shared" si="12"/>
        <v>-0.33088477062499999</v>
      </c>
      <c r="AE31" s="43">
        <v>-4.95</v>
      </c>
      <c r="AF31" s="43">
        <v>-5.0190000000000001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9.99</v>
      </c>
      <c r="D32" s="52">
        <v>2</v>
      </c>
      <c r="E32" s="52">
        <v>0</v>
      </c>
      <c r="F32" s="53">
        <v>19.98</v>
      </c>
      <c r="G32" s="53">
        <v>0</v>
      </c>
      <c r="H32" s="31">
        <f t="shared" si="1"/>
        <v>0</v>
      </c>
      <c r="I32" s="31">
        <f t="shared" si="2"/>
        <v>-0.15893843078495162</v>
      </c>
      <c r="J32" s="32">
        <f t="shared" si="5"/>
        <v>-3.1755898470833333</v>
      </c>
      <c r="K32" s="32">
        <f t="shared" si="3"/>
        <v>-1.5877949235416666</v>
      </c>
      <c r="L32" s="52">
        <v>6</v>
      </c>
      <c r="M32" s="33">
        <f t="shared" si="6"/>
        <v>0.33333333333333331</v>
      </c>
      <c r="N32" s="52">
        <v>0</v>
      </c>
      <c r="O32" s="34">
        <f t="shared" si="39"/>
        <v>0.2857142857142857</v>
      </c>
      <c r="P32" s="34">
        <f t="shared" si="39"/>
        <v>0</v>
      </c>
      <c r="Q32" s="29">
        <f t="shared" si="8"/>
        <v>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7.9923857638888887E-2</v>
      </c>
      <c r="AD32" s="39">
        <f t="shared" si="12"/>
        <v>-0.22058984708333332</v>
      </c>
      <c r="AE32" s="58">
        <v>-4.95</v>
      </c>
      <c r="AF32" s="58">
        <v>-5.0190000000000001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93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Info!B1:BJ5000""),3,FALSE),"""")"),"Green Extension Cord 3 Pack, 6ft 10ft &amp; 15ft - 16/2 Durable Electrical Cable with 3 Power Outlets")</f>
        <v>Green Extension Cord 3 Pack, 6ft 10ft &amp; 15ft - 16/2 Durable Electrical Cable with 3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Info!B1:BJ5000""),2,FALSE),"""")"),"B08B6FG1SM")</f>
        <v>B08B6FG1SM</v>
      </c>
      <c r="B2" s="3" t="s">
        <v>655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3" customHeight="1" x14ac:dyDescent="0.2">
      <c r="A3" s="76" t="s">
        <v>30</v>
      </c>
      <c r="B3" s="77"/>
      <c r="C3" s="47">
        <f>((AE32+AF32)/0.85)*-1</f>
        <v>10.34470588235294</v>
      </c>
      <c r="D3" s="5">
        <f>SUM(D4:D99765)</f>
        <v>137</v>
      </c>
      <c r="E3" s="5"/>
      <c r="F3" s="6">
        <f t="shared" ref="F3:G3" si="0">SUM(F4:F99765)</f>
        <v>1561.7500000000002</v>
      </c>
      <c r="G3" s="6">
        <f t="shared" si="0"/>
        <v>-194.98999999999998</v>
      </c>
      <c r="H3" s="7">
        <f t="shared" ref="H3:H32" si="1">G3/F3*-1</f>
        <v>0.12485352969425322</v>
      </c>
      <c r="I3" s="8">
        <f t="shared" ref="I3:I32" si="2">J3/F3</f>
        <v>-6.7862622365935682E-2</v>
      </c>
      <c r="J3" s="6">
        <f>SUM(J4:J99765)</f>
        <v>-105.98445048000006</v>
      </c>
      <c r="K3" s="6">
        <f t="shared" ref="K3:K32" si="3">J3/D3</f>
        <v>-0.77360912759124134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0 - June
0 - July
0 - Aug
0 - Sept
0.5 - Oct
2.5 - Nov
0.5 - Dec
1 - Jan
0.5 - Feb")</f>
        <v>0.5 - March
0.5 - April
0.5 - May
0 - June
0 - July
0 - Aug
0 - Sept
0.5 - Oct
2.5 - Nov
0.5 - Dec
1 -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QTY-56")</f>
        <v>US QTY-56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14</v>
      </c>
      <c r="X3" s="7">
        <f>W3/D3</f>
        <v>0.10218978102189781</v>
      </c>
      <c r="Y3" s="6"/>
      <c r="Z3" s="5"/>
      <c r="AA3" s="5"/>
      <c r="AB3" s="5"/>
      <c r="AC3" s="5"/>
      <c r="AD3" s="6">
        <f>SUM(AD4:AD99765)</f>
        <v>-11.020950479999998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Info!B2:BZ7000""),37,FALSE)),"""")*-1"),-3.843)</f>
        <v>-3.843</v>
      </c>
      <c r="AG3" s="6">
        <f>SUM(AG4:AG99765)</f>
        <v>-40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17.899999999999999</v>
      </c>
      <c r="D4" s="16">
        <v>2</v>
      </c>
      <c r="E4" s="16">
        <v>0</v>
      </c>
      <c r="F4" s="17">
        <v>35.799999999999997</v>
      </c>
      <c r="G4" s="17">
        <v>0</v>
      </c>
      <c r="H4" s="18">
        <f t="shared" si="1"/>
        <v>0</v>
      </c>
      <c r="I4" s="18">
        <f t="shared" si="2"/>
        <v>0.36752170775915571</v>
      </c>
      <c r="J4" s="17">
        <f t="shared" ref="J4:J32" si="5">F4*0.85+G4+AF4*D4+D4*AE4+AG4+AD4</f>
        <v>13.157277137777774</v>
      </c>
      <c r="K4" s="17">
        <f t="shared" si="3"/>
        <v>6.5786385688888869</v>
      </c>
      <c r="L4" s="16">
        <v>0</v>
      </c>
      <c r="M4" s="19" t="str">
        <f t="shared" ref="M4:M32" si="6">IFERROR(D4/L4,"-")</f>
        <v>-</v>
      </c>
      <c r="N4" s="16">
        <v>6</v>
      </c>
      <c r="O4" s="20">
        <f t="shared" ref="O4:P4" si="7">D4/7</f>
        <v>0.2857142857142857</v>
      </c>
      <c r="P4" s="20">
        <f t="shared" si="7"/>
        <v>0</v>
      </c>
      <c r="Q4" s="16">
        <f t="shared" ref="Q4:Q32" si="8">ROUNDDOWN(N4/(O4+P4),0)</f>
        <v>21</v>
      </c>
      <c r="R4" s="16"/>
      <c r="S4" s="21">
        <v>2.4942528735632101</v>
      </c>
      <c r="T4" s="14">
        <v>216</v>
      </c>
      <c r="U4" s="22">
        <v>40</v>
      </c>
      <c r="V4" s="23" t="s">
        <v>656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5.5334370370370367E-2</v>
      </c>
      <c r="AD4" s="25">
        <f t="shared" ref="AD4:AD32" si="12">IFERROR(AB4*AC4*D4*2,0)</f>
        <v>-0.1527228622222222</v>
      </c>
      <c r="AE4" s="25">
        <v>-4.9000000000000004</v>
      </c>
      <c r="AF4" s="25">
        <v>-3.66</v>
      </c>
      <c r="AG4" s="25">
        <v>0</v>
      </c>
    </row>
    <row r="5" spans="1:33" ht="15.75" customHeight="1" x14ac:dyDescent="0.2">
      <c r="A5" s="28" t="s">
        <v>35</v>
      </c>
      <c r="B5" s="28" t="s">
        <v>102</v>
      </c>
      <c r="C5" s="15">
        <f t="shared" si="4"/>
        <v>17.899999999999999</v>
      </c>
      <c r="D5" s="29">
        <v>5</v>
      </c>
      <c r="E5" s="29">
        <v>0</v>
      </c>
      <c r="F5" s="30">
        <v>89.5</v>
      </c>
      <c r="G5" s="30">
        <v>0</v>
      </c>
      <c r="H5" s="31">
        <f t="shared" si="1"/>
        <v>0</v>
      </c>
      <c r="I5" s="31">
        <f t="shared" si="2"/>
        <v>0.36752170775915588</v>
      </c>
      <c r="J5" s="32">
        <f t="shared" si="5"/>
        <v>32.893192844444449</v>
      </c>
      <c r="K5" s="32">
        <f t="shared" si="3"/>
        <v>6.5786385688888895</v>
      </c>
      <c r="L5" s="29">
        <v>25</v>
      </c>
      <c r="M5" s="33">
        <f t="shared" si="6"/>
        <v>0.2</v>
      </c>
      <c r="N5" s="29">
        <v>0</v>
      </c>
      <c r="O5" s="34">
        <f t="shared" ref="O5:P5" si="13">D5/7</f>
        <v>0.7142857142857143</v>
      </c>
      <c r="P5" s="34">
        <f t="shared" si="13"/>
        <v>0</v>
      </c>
      <c r="Q5" s="29">
        <f t="shared" si="8"/>
        <v>0</v>
      </c>
      <c r="R5" s="29"/>
      <c r="S5" s="35">
        <v>2.7891156462584998</v>
      </c>
      <c r="T5" s="28">
        <v>216</v>
      </c>
      <c r="U5" s="36">
        <v>40</v>
      </c>
      <c r="V5" s="37" t="s">
        <v>657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" t="s">
        <v>34</v>
      </c>
      <c r="AB5" s="26">
        <f t="shared" si="11"/>
        <v>-0.69</v>
      </c>
      <c r="AC5" s="27">
        <v>5.5334370370370367E-2</v>
      </c>
      <c r="AD5" s="25">
        <f t="shared" si="12"/>
        <v>-0.3818071555555555</v>
      </c>
      <c r="AE5" s="25">
        <v>-4.9000000000000004</v>
      </c>
      <c r="AF5" s="39">
        <v>-3.66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216</v>
      </c>
      <c r="U6" s="36">
        <v>40</v>
      </c>
      <c r="V6" s="37" t="s">
        <v>614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-3.66</v>
      </c>
      <c r="AG6" s="39">
        <v>0</v>
      </c>
    </row>
    <row r="7" spans="1:33" ht="15.75" customHeight="1" x14ac:dyDescent="0.2">
      <c r="A7" s="28" t="s">
        <v>39</v>
      </c>
      <c r="B7" s="28" t="s">
        <v>658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2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4.53488372093023</v>
      </c>
      <c r="T7" s="28">
        <v>216</v>
      </c>
      <c r="U7" s="36">
        <v>40</v>
      </c>
      <c r="V7" s="37" t="s">
        <v>659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-3.66</v>
      </c>
      <c r="AG7" s="39">
        <v>0</v>
      </c>
    </row>
    <row r="8" spans="1:33" ht="15.75" customHeight="1" x14ac:dyDescent="0.2">
      <c r="A8" s="28" t="s">
        <v>41</v>
      </c>
      <c r="B8" s="28" t="s">
        <v>660</v>
      </c>
      <c r="C8" s="15">
        <f t="shared" si="4"/>
        <v>17.989999999999998</v>
      </c>
      <c r="D8" s="29">
        <v>2</v>
      </c>
      <c r="E8" s="29">
        <v>0</v>
      </c>
      <c r="F8" s="30">
        <v>35.979999999999997</v>
      </c>
      <c r="G8" s="30">
        <v>0</v>
      </c>
      <c r="H8" s="31">
        <f t="shared" si="1"/>
        <v>0</v>
      </c>
      <c r="I8" s="31">
        <f t="shared" si="2"/>
        <v>0.36993544018281749</v>
      </c>
      <c r="J8" s="32">
        <f t="shared" si="5"/>
        <v>13.310277137777772</v>
      </c>
      <c r="K8" s="32">
        <f t="shared" si="3"/>
        <v>6.6551385688888862</v>
      </c>
      <c r="L8" s="29">
        <v>9</v>
      </c>
      <c r="M8" s="33">
        <f t="shared" si="6"/>
        <v>0.22222222222222221</v>
      </c>
      <c r="N8" s="29">
        <v>41</v>
      </c>
      <c r="O8" s="34">
        <f t="shared" ref="O8:P8" si="16">D8/7</f>
        <v>0.2857142857142857</v>
      </c>
      <c r="P8" s="34">
        <f t="shared" si="16"/>
        <v>0</v>
      </c>
      <c r="Q8" s="29">
        <f t="shared" si="8"/>
        <v>143</v>
      </c>
      <c r="R8" s="29"/>
      <c r="S8" s="35">
        <v>3.71573604060913</v>
      </c>
      <c r="T8" s="28">
        <v>176</v>
      </c>
      <c r="U8" s="36">
        <v>120</v>
      </c>
      <c r="V8" s="37" t="s">
        <v>661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5.5334370370370367E-2</v>
      </c>
      <c r="AD8" s="39">
        <f t="shared" si="12"/>
        <v>-0.1527228622222222</v>
      </c>
      <c r="AE8" s="39">
        <v>-4.9000000000000004</v>
      </c>
      <c r="AF8" s="39">
        <v>-3.66</v>
      </c>
      <c r="AG8" s="39">
        <v>0</v>
      </c>
    </row>
    <row r="9" spans="1:33" ht="15.75" customHeight="1" x14ac:dyDescent="0.2">
      <c r="A9" s="28" t="s">
        <v>43</v>
      </c>
      <c r="B9" s="28" t="s">
        <v>113</v>
      </c>
      <c r="C9" s="15">
        <f t="shared" si="4"/>
        <v>13.99</v>
      </c>
      <c r="D9" s="29">
        <v>1</v>
      </c>
      <c r="E9" s="29">
        <v>0</v>
      </c>
      <c r="F9" s="30">
        <v>13.99</v>
      </c>
      <c r="G9" s="30">
        <v>0</v>
      </c>
      <c r="H9" s="31">
        <f t="shared" si="1"/>
        <v>0</v>
      </c>
      <c r="I9" s="31">
        <f t="shared" si="2"/>
        <v>0.23236368745532524</v>
      </c>
      <c r="J9" s="32">
        <f t="shared" si="5"/>
        <v>3.2507679875000002</v>
      </c>
      <c r="K9" s="32">
        <f t="shared" si="3"/>
        <v>3.2507679875000002</v>
      </c>
      <c r="L9" s="29">
        <v>15</v>
      </c>
      <c r="M9" s="33">
        <f t="shared" si="6"/>
        <v>6.6666666666666666E-2</v>
      </c>
      <c r="N9" s="29">
        <v>39</v>
      </c>
      <c r="O9" s="34">
        <f t="shared" ref="O9:P9" si="17">D9/7</f>
        <v>0.14285714285714285</v>
      </c>
      <c r="P9" s="34">
        <f t="shared" si="17"/>
        <v>0</v>
      </c>
      <c r="Q9" s="29">
        <f t="shared" si="8"/>
        <v>273</v>
      </c>
      <c r="R9" s="29"/>
      <c r="S9" s="35">
        <v>3.2631578947368398</v>
      </c>
      <c r="T9" s="28">
        <v>176</v>
      </c>
      <c r="U9" s="36">
        <v>120</v>
      </c>
      <c r="V9" s="37" t="s">
        <v>662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5.8501458333333325E-2</v>
      </c>
      <c r="AD9" s="39">
        <f t="shared" si="12"/>
        <v>-8.0732012499999978E-2</v>
      </c>
      <c r="AE9" s="39">
        <v>-4.9000000000000004</v>
      </c>
      <c r="AF9" s="39">
        <v>-3.66</v>
      </c>
      <c r="AG9" s="39">
        <v>0</v>
      </c>
    </row>
    <row r="10" spans="1:33" ht="15.75" customHeight="1" x14ac:dyDescent="0.2">
      <c r="A10" s="28" t="s">
        <v>45</v>
      </c>
      <c r="B10" s="28" t="s">
        <v>663</v>
      </c>
      <c r="C10" s="15">
        <f t="shared" si="4"/>
        <v>13.04125</v>
      </c>
      <c r="D10" s="29">
        <v>8</v>
      </c>
      <c r="E10" s="29">
        <v>0</v>
      </c>
      <c r="F10" s="30">
        <v>104.33</v>
      </c>
      <c r="G10" s="30">
        <v>-32.340000000000003</v>
      </c>
      <c r="H10" s="31">
        <f t="shared" si="1"/>
        <v>0.30997795456723859</v>
      </c>
      <c r="I10" s="31">
        <f t="shared" si="2"/>
        <v>-0.12254726444934355</v>
      </c>
      <c r="J10" s="32">
        <f t="shared" si="5"/>
        <v>-12.785356100000012</v>
      </c>
      <c r="K10" s="32">
        <f t="shared" si="3"/>
        <v>-1.5981695125000015</v>
      </c>
      <c r="L10" s="29">
        <v>28</v>
      </c>
      <c r="M10" s="33">
        <f t="shared" si="6"/>
        <v>0.2857142857142857</v>
      </c>
      <c r="N10" s="29">
        <v>30</v>
      </c>
      <c r="O10" s="34">
        <f t="shared" ref="O10:P10" si="18">D10/7</f>
        <v>1.1428571428571428</v>
      </c>
      <c r="P10" s="34">
        <f t="shared" si="18"/>
        <v>0</v>
      </c>
      <c r="Q10" s="29">
        <f t="shared" si="8"/>
        <v>26</v>
      </c>
      <c r="R10" s="29"/>
      <c r="S10" s="35">
        <v>4.1411764705882304</v>
      </c>
      <c r="T10" s="28">
        <v>176</v>
      </c>
      <c r="U10" s="36">
        <v>120</v>
      </c>
      <c r="V10" s="37" t="s">
        <v>664</v>
      </c>
      <c r="W10" s="28">
        <v>3</v>
      </c>
      <c r="X10" s="38">
        <f t="shared" si="9"/>
        <v>0.375</v>
      </c>
      <c r="Y10" s="39">
        <f t="shared" si="10"/>
        <v>8.0850000000000009</v>
      </c>
      <c r="Z10" s="28">
        <v>1</v>
      </c>
      <c r="AA10" s="28" t="s">
        <v>34</v>
      </c>
      <c r="AB10" s="40">
        <f t="shared" si="11"/>
        <v>-0.69</v>
      </c>
      <c r="AC10" s="41">
        <v>5.8501458333333325E-2</v>
      </c>
      <c r="AD10" s="39">
        <f t="shared" si="12"/>
        <v>-0.64585609999999982</v>
      </c>
      <c r="AE10" s="39">
        <v>-4.9000000000000004</v>
      </c>
      <c r="AF10" s="39">
        <v>-3.66</v>
      </c>
      <c r="AG10" s="39">
        <v>0</v>
      </c>
    </row>
    <row r="11" spans="1:33" ht="15.75" customHeight="1" x14ac:dyDescent="0.2">
      <c r="A11" s="28" t="s">
        <v>47</v>
      </c>
      <c r="B11" s="28" t="s">
        <v>98</v>
      </c>
      <c r="C11" s="15">
        <f t="shared" si="4"/>
        <v>12.471666666666666</v>
      </c>
      <c r="D11" s="29">
        <v>6</v>
      </c>
      <c r="E11" s="29">
        <v>0</v>
      </c>
      <c r="F11" s="30">
        <v>74.83</v>
      </c>
      <c r="G11" s="30">
        <v>-6.91</v>
      </c>
      <c r="H11" s="31">
        <f t="shared" si="1"/>
        <v>9.2342643324869703E-2</v>
      </c>
      <c r="I11" s="31">
        <f t="shared" si="2"/>
        <v>6.4828383335560513E-2</v>
      </c>
      <c r="J11" s="32">
        <f t="shared" si="5"/>
        <v>4.8511079249999929</v>
      </c>
      <c r="K11" s="32">
        <f t="shared" si="3"/>
        <v>0.80851798749999881</v>
      </c>
      <c r="L11" s="29">
        <v>18</v>
      </c>
      <c r="M11" s="33">
        <f t="shared" si="6"/>
        <v>0.33333333333333331</v>
      </c>
      <c r="N11" s="29">
        <v>24</v>
      </c>
      <c r="O11" s="34">
        <f t="shared" ref="O11:P11" si="19">D11/7</f>
        <v>0.8571428571428571</v>
      </c>
      <c r="P11" s="34">
        <f t="shared" si="19"/>
        <v>0</v>
      </c>
      <c r="Q11" s="29">
        <f t="shared" si="8"/>
        <v>28</v>
      </c>
      <c r="R11" s="29"/>
      <c r="S11" s="35">
        <v>5.1914893617021196</v>
      </c>
      <c r="T11" s="28">
        <v>176</v>
      </c>
      <c r="U11" s="36">
        <v>120</v>
      </c>
      <c r="V11" s="37" t="s">
        <v>665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5.8501458333333325E-2</v>
      </c>
      <c r="AD11" s="39">
        <f t="shared" si="12"/>
        <v>-0.48439207499999987</v>
      </c>
      <c r="AE11" s="39">
        <v>-4.9000000000000004</v>
      </c>
      <c r="AF11" s="39">
        <v>-3.66</v>
      </c>
      <c r="AG11" s="39">
        <v>0</v>
      </c>
    </row>
    <row r="12" spans="1:33" ht="15.75" customHeight="1" x14ac:dyDescent="0.2">
      <c r="A12" s="28" t="s">
        <v>49</v>
      </c>
      <c r="B12" s="28" t="s">
        <v>113</v>
      </c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24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>
        <v>6.5641025641025603</v>
      </c>
      <c r="T12" s="28">
        <v>56</v>
      </c>
      <c r="U12" s="36">
        <v>56</v>
      </c>
      <c r="V12" s="37" t="s">
        <v>666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-3.66</v>
      </c>
      <c r="AG12" s="39">
        <v>0</v>
      </c>
    </row>
    <row r="13" spans="1:33" ht="15.75" customHeight="1" x14ac:dyDescent="0.2">
      <c r="A13" s="28" t="s">
        <v>51</v>
      </c>
      <c r="B13" s="28" t="s">
        <v>180</v>
      </c>
      <c r="C13" s="15">
        <f t="shared" si="4"/>
        <v>10.523</v>
      </c>
      <c r="D13" s="29">
        <v>10</v>
      </c>
      <c r="E13" s="29">
        <v>0</v>
      </c>
      <c r="F13" s="32">
        <v>105.23</v>
      </c>
      <c r="G13" s="30">
        <v>-9.6199999999999992</v>
      </c>
      <c r="H13" s="31">
        <f t="shared" si="1"/>
        <v>9.141879692103011E-2</v>
      </c>
      <c r="I13" s="31">
        <f t="shared" si="2"/>
        <v>-6.2546993490449579E-2</v>
      </c>
      <c r="J13" s="32">
        <f t="shared" si="5"/>
        <v>-6.5818201250000099</v>
      </c>
      <c r="K13" s="32">
        <f t="shared" si="3"/>
        <v>-0.65818201250000097</v>
      </c>
      <c r="L13" s="29">
        <v>8</v>
      </c>
      <c r="M13" s="33">
        <f t="shared" si="6"/>
        <v>1.25</v>
      </c>
      <c r="N13" s="29">
        <v>135</v>
      </c>
      <c r="O13" s="34">
        <f t="shared" ref="O13:P13" si="21">D13/7</f>
        <v>1.4285714285714286</v>
      </c>
      <c r="P13" s="34">
        <f t="shared" si="21"/>
        <v>0</v>
      </c>
      <c r="Q13" s="29">
        <f t="shared" si="8"/>
        <v>94</v>
      </c>
      <c r="R13" s="29"/>
      <c r="S13" s="35">
        <v>1.3673469387755099</v>
      </c>
      <c r="T13" s="28">
        <v>56</v>
      </c>
      <c r="U13" s="36">
        <v>56</v>
      </c>
      <c r="V13" s="37" t="s">
        <v>666</v>
      </c>
      <c r="W13" s="28">
        <v>2</v>
      </c>
      <c r="X13" s="38">
        <f t="shared" si="9"/>
        <v>0.2</v>
      </c>
      <c r="Y13" s="39">
        <f t="shared" si="10"/>
        <v>3.2066666666666666</v>
      </c>
      <c r="Z13" s="28">
        <v>1</v>
      </c>
      <c r="AA13" s="28" t="s">
        <v>34</v>
      </c>
      <c r="AB13" s="40">
        <f t="shared" si="11"/>
        <v>-0.69</v>
      </c>
      <c r="AC13" s="41">
        <v>5.8501458333333325E-2</v>
      </c>
      <c r="AD13" s="39">
        <f t="shared" si="12"/>
        <v>-0.80732012499999972</v>
      </c>
      <c r="AE13" s="39">
        <v>-4.9000000000000004</v>
      </c>
      <c r="AF13" s="39">
        <v>-3.66</v>
      </c>
      <c r="AG13" s="39">
        <v>0</v>
      </c>
    </row>
    <row r="14" spans="1:33" ht="15.75" customHeight="1" x14ac:dyDescent="0.2">
      <c r="A14" s="28" t="s">
        <v>53</v>
      </c>
      <c r="B14" s="28" t="s">
        <v>663</v>
      </c>
      <c r="C14" s="15">
        <f t="shared" si="4"/>
        <v>10.812727272727273</v>
      </c>
      <c r="D14" s="29">
        <v>11</v>
      </c>
      <c r="E14" s="29">
        <v>0</v>
      </c>
      <c r="F14" s="32">
        <v>118.94</v>
      </c>
      <c r="G14" s="30">
        <v>-6.66</v>
      </c>
      <c r="H14" s="31">
        <f t="shared" si="1"/>
        <v>5.5994619135698677E-2</v>
      </c>
      <c r="I14" s="31">
        <f t="shared" si="2"/>
        <v>-5.1206670380025028E-3</v>
      </c>
      <c r="J14" s="32">
        <f t="shared" si="5"/>
        <v>-0.60905213750001763</v>
      </c>
      <c r="K14" s="32">
        <f t="shared" si="3"/>
        <v>-5.5368376136365242E-2</v>
      </c>
      <c r="L14" s="29">
        <v>4</v>
      </c>
      <c r="M14" s="33">
        <f t="shared" si="6"/>
        <v>2.75</v>
      </c>
      <c r="N14" s="29">
        <v>127</v>
      </c>
      <c r="O14" s="34">
        <f t="shared" ref="O14:P14" si="22">D14/7</f>
        <v>1.5714285714285714</v>
      </c>
      <c r="P14" s="34">
        <f t="shared" si="22"/>
        <v>0</v>
      </c>
      <c r="Q14" s="29">
        <f t="shared" si="8"/>
        <v>80</v>
      </c>
      <c r="R14" s="29"/>
      <c r="S14" s="35">
        <v>1.2435233160621699</v>
      </c>
      <c r="T14" s="28">
        <v>56</v>
      </c>
      <c r="U14" s="36">
        <v>56</v>
      </c>
      <c r="V14" s="37" t="s">
        <v>666</v>
      </c>
      <c r="W14" s="28">
        <v>0</v>
      </c>
      <c r="X14" s="38">
        <f t="shared" si="9"/>
        <v>0</v>
      </c>
      <c r="Y14" s="39">
        <f t="shared" si="10"/>
        <v>6.66</v>
      </c>
      <c r="Z14" s="28">
        <v>1</v>
      </c>
      <c r="AA14" s="28" t="s">
        <v>34</v>
      </c>
      <c r="AB14" s="40">
        <f t="shared" si="11"/>
        <v>-0.69</v>
      </c>
      <c r="AC14" s="41">
        <v>5.8501458333333325E-2</v>
      </c>
      <c r="AD14" s="39">
        <f t="shared" si="12"/>
        <v>-0.88805213749999978</v>
      </c>
      <c r="AE14" s="39">
        <v>-4.9000000000000004</v>
      </c>
      <c r="AF14" s="39">
        <v>-3.66</v>
      </c>
      <c r="AG14" s="39">
        <v>0</v>
      </c>
    </row>
    <row r="15" spans="1:33" ht="15.75" customHeight="1" x14ac:dyDescent="0.2">
      <c r="A15" s="28" t="s">
        <v>54</v>
      </c>
      <c r="B15" s="28" t="s">
        <v>149</v>
      </c>
      <c r="C15" s="15">
        <f t="shared" si="4"/>
        <v>11.125999999999999</v>
      </c>
      <c r="D15" s="29">
        <v>10</v>
      </c>
      <c r="E15" s="29">
        <v>0</v>
      </c>
      <c r="F15" s="32">
        <v>111.25999999999999</v>
      </c>
      <c r="G15" s="30">
        <v>0</v>
      </c>
      <c r="H15" s="31">
        <f t="shared" si="1"/>
        <v>0</v>
      </c>
      <c r="I15" s="31">
        <f t="shared" si="2"/>
        <v>7.3374796647492205E-2</v>
      </c>
      <c r="J15" s="32">
        <f t="shared" si="5"/>
        <v>8.1636798749999819</v>
      </c>
      <c r="K15" s="32">
        <f t="shared" si="3"/>
        <v>0.81636798749999817</v>
      </c>
      <c r="L15" s="29">
        <v>11</v>
      </c>
      <c r="M15" s="33">
        <f t="shared" si="6"/>
        <v>0.90909090909090906</v>
      </c>
      <c r="N15" s="29">
        <v>107</v>
      </c>
      <c r="O15" s="34">
        <f t="shared" ref="O15:P15" si="23">D15/7</f>
        <v>1.4285714285714286</v>
      </c>
      <c r="P15" s="34">
        <f t="shared" si="23"/>
        <v>0</v>
      </c>
      <c r="Q15" s="29">
        <f t="shared" si="8"/>
        <v>74</v>
      </c>
      <c r="R15" s="29"/>
      <c r="S15" s="35">
        <v>1.5641025641025601</v>
      </c>
      <c r="T15" s="28">
        <v>56</v>
      </c>
      <c r="U15" s="36">
        <v>56</v>
      </c>
      <c r="V15" s="37" t="s">
        <v>666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5.8501458333333325E-2</v>
      </c>
      <c r="AD15" s="39">
        <f t="shared" si="12"/>
        <v>-0.80732012499999972</v>
      </c>
      <c r="AE15" s="39">
        <v>-4.9000000000000004</v>
      </c>
      <c r="AF15" s="39">
        <v>-3.66</v>
      </c>
      <c r="AG15" s="39">
        <v>0</v>
      </c>
    </row>
    <row r="16" spans="1:33" ht="15.75" customHeight="1" x14ac:dyDescent="0.2">
      <c r="A16" s="28" t="s">
        <v>56</v>
      </c>
      <c r="B16" s="28" t="s">
        <v>250</v>
      </c>
      <c r="C16" s="15">
        <f t="shared" si="4"/>
        <v>11.436249999999999</v>
      </c>
      <c r="D16" s="29">
        <v>8</v>
      </c>
      <c r="E16" s="29">
        <v>0</v>
      </c>
      <c r="F16" s="32">
        <v>91.49</v>
      </c>
      <c r="G16" s="30">
        <v>0</v>
      </c>
      <c r="H16" s="31">
        <f t="shared" si="1"/>
        <v>0</v>
      </c>
      <c r="I16" s="31">
        <f t="shared" si="2"/>
        <v>9.4443588370313594E-2</v>
      </c>
      <c r="J16" s="32">
        <f t="shared" si="5"/>
        <v>8.6406438999999899</v>
      </c>
      <c r="K16" s="32">
        <f t="shared" si="3"/>
        <v>1.0800804874999987</v>
      </c>
      <c r="L16" s="29">
        <v>4</v>
      </c>
      <c r="M16" s="33">
        <f t="shared" si="6"/>
        <v>2</v>
      </c>
      <c r="N16" s="29">
        <v>106</v>
      </c>
      <c r="O16" s="34">
        <f t="shared" ref="O16:P16" si="24">D16/7</f>
        <v>1.1428571428571428</v>
      </c>
      <c r="P16" s="34">
        <f t="shared" si="24"/>
        <v>0</v>
      </c>
      <c r="Q16" s="29">
        <f t="shared" si="8"/>
        <v>92</v>
      </c>
      <c r="R16" s="29"/>
      <c r="S16" s="35">
        <v>1.64864864864864</v>
      </c>
      <c r="T16" s="28">
        <v>56</v>
      </c>
      <c r="U16" s="36">
        <v>56</v>
      </c>
      <c r="V16" s="37" t="s">
        <v>666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5.8501458333333325E-2</v>
      </c>
      <c r="AD16" s="39">
        <f t="shared" si="12"/>
        <v>-0.64585609999999982</v>
      </c>
      <c r="AE16" s="39">
        <v>-4.9000000000000004</v>
      </c>
      <c r="AF16" s="39">
        <v>-3.66</v>
      </c>
      <c r="AG16" s="39">
        <v>0</v>
      </c>
    </row>
    <row r="17" spans="1:33" ht="15.75" customHeight="1" x14ac:dyDescent="0.2">
      <c r="A17" s="28" t="s">
        <v>58</v>
      </c>
      <c r="B17" s="28" t="s">
        <v>667</v>
      </c>
      <c r="C17" s="15">
        <f t="shared" si="4"/>
        <v>11.879999999999999</v>
      </c>
      <c r="D17" s="29">
        <v>2</v>
      </c>
      <c r="E17" s="29">
        <v>0</v>
      </c>
      <c r="F17" s="32">
        <v>23.759999999999998</v>
      </c>
      <c r="G17" s="30">
        <v>0</v>
      </c>
      <c r="H17" s="31">
        <f t="shared" si="1"/>
        <v>0</v>
      </c>
      <c r="I17" s="31">
        <f t="shared" si="2"/>
        <v>0.12266565551346791</v>
      </c>
      <c r="J17" s="32">
        <f t="shared" si="5"/>
        <v>2.9145359749999971</v>
      </c>
      <c r="K17" s="32">
        <f t="shared" si="3"/>
        <v>1.4572679874999985</v>
      </c>
      <c r="L17" s="29">
        <v>6</v>
      </c>
      <c r="M17" s="33">
        <f t="shared" si="6"/>
        <v>0.33333333333333331</v>
      </c>
      <c r="N17" s="29">
        <v>104</v>
      </c>
      <c r="O17" s="34">
        <f t="shared" ref="O17:P17" si="25">D17/7</f>
        <v>0.2857142857142857</v>
      </c>
      <c r="P17" s="34">
        <f t="shared" si="25"/>
        <v>0</v>
      </c>
      <c r="Q17" s="29">
        <f t="shared" si="8"/>
        <v>364</v>
      </c>
      <c r="R17" s="29"/>
      <c r="S17" s="35">
        <v>0.86195286195286103</v>
      </c>
      <c r="T17" s="28">
        <v>56</v>
      </c>
      <c r="U17" s="36">
        <v>56</v>
      </c>
      <c r="V17" s="37" t="s">
        <v>666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5.8501458333333325E-2</v>
      </c>
      <c r="AD17" s="39">
        <f t="shared" si="12"/>
        <v>-0.16146402499999996</v>
      </c>
      <c r="AE17" s="39">
        <v>-4.9000000000000004</v>
      </c>
      <c r="AF17" s="39">
        <v>-3.66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11.867500000000001</v>
      </c>
      <c r="D18" s="29">
        <v>4</v>
      </c>
      <c r="E18" s="29">
        <v>0</v>
      </c>
      <c r="F18" s="32">
        <v>47.470000000000006</v>
      </c>
      <c r="G18" s="30">
        <v>0</v>
      </c>
      <c r="H18" s="31">
        <f t="shared" si="1"/>
        <v>0</v>
      </c>
      <c r="I18" s="31">
        <f t="shared" si="2"/>
        <v>0.12189955656203925</v>
      </c>
      <c r="J18" s="32">
        <f t="shared" si="5"/>
        <v>5.7865719500000043</v>
      </c>
      <c r="K18" s="32">
        <f t="shared" si="3"/>
        <v>1.4466429875000011</v>
      </c>
      <c r="L18" s="29">
        <v>10</v>
      </c>
      <c r="M18" s="33">
        <f t="shared" si="6"/>
        <v>0.4</v>
      </c>
      <c r="N18" s="29">
        <v>100</v>
      </c>
      <c r="O18" s="34">
        <f t="shared" ref="O18:P18" si="26">D18/7</f>
        <v>0.5714285714285714</v>
      </c>
      <c r="P18" s="34">
        <f t="shared" si="26"/>
        <v>0</v>
      </c>
      <c r="Q18" s="29">
        <f t="shared" si="8"/>
        <v>175</v>
      </c>
      <c r="R18" s="29"/>
      <c r="S18" s="35">
        <v>0.88727272727272699</v>
      </c>
      <c r="T18" s="28">
        <v>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5.8501458333333325E-2</v>
      </c>
      <c r="AD18" s="39">
        <f t="shared" si="12"/>
        <v>-0.32292804999999991</v>
      </c>
      <c r="AE18" s="39">
        <v>-4.9000000000000004</v>
      </c>
      <c r="AF18" s="39">
        <v>-3.66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11.5</v>
      </c>
      <c r="D19" s="29">
        <v>4</v>
      </c>
      <c r="E19" s="29">
        <v>0</v>
      </c>
      <c r="F19" s="32">
        <v>46</v>
      </c>
      <c r="G19" s="30">
        <v>0</v>
      </c>
      <c r="H19" s="31">
        <f t="shared" si="1"/>
        <v>0</v>
      </c>
      <c r="I19" s="31">
        <f t="shared" si="2"/>
        <v>8.2718955434782609E-2</v>
      </c>
      <c r="J19" s="32">
        <f t="shared" si="5"/>
        <v>3.8050719500000003</v>
      </c>
      <c r="K19" s="32">
        <f t="shared" si="3"/>
        <v>0.95126798750000008</v>
      </c>
      <c r="L19" s="29">
        <v>11</v>
      </c>
      <c r="M19" s="33">
        <f t="shared" si="6"/>
        <v>0.36363636363636365</v>
      </c>
      <c r="N19" s="29">
        <v>96</v>
      </c>
      <c r="O19" s="34">
        <f t="shared" ref="O19:P19" si="27">D19/7</f>
        <v>0.5714285714285714</v>
      </c>
      <c r="P19" s="34">
        <f t="shared" si="27"/>
        <v>0</v>
      </c>
      <c r="Q19" s="29">
        <f t="shared" si="8"/>
        <v>168</v>
      </c>
      <c r="R19" s="29"/>
      <c r="S19" s="35">
        <v>1.0456431535269699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5.8501458333333325E-2</v>
      </c>
      <c r="AD19" s="39">
        <f t="shared" si="12"/>
        <v>-0.32292804999999991</v>
      </c>
      <c r="AE19" s="39">
        <v>-4.9000000000000004</v>
      </c>
      <c r="AF19" s="39">
        <v>-3.8430000000000004</v>
      </c>
      <c r="AG19" s="39">
        <v>0</v>
      </c>
    </row>
    <row r="20" spans="1:33" ht="15.75" customHeight="1" x14ac:dyDescent="0.2">
      <c r="A20" s="28" t="s">
        <v>62</v>
      </c>
      <c r="B20" s="28" t="s">
        <v>240</v>
      </c>
      <c r="C20" s="15">
        <f t="shared" si="4"/>
        <v>11.5</v>
      </c>
      <c r="D20" s="29">
        <v>6</v>
      </c>
      <c r="E20" s="29">
        <v>1</v>
      </c>
      <c r="F20" s="32">
        <v>69</v>
      </c>
      <c r="G20" s="30">
        <v>0</v>
      </c>
      <c r="H20" s="31">
        <f t="shared" si="1"/>
        <v>0</v>
      </c>
      <c r="I20" s="31">
        <f t="shared" si="2"/>
        <v>8.2718955434782568E-2</v>
      </c>
      <c r="J20" s="32">
        <f t="shared" si="5"/>
        <v>5.7076079249999969</v>
      </c>
      <c r="K20" s="32">
        <f t="shared" si="3"/>
        <v>0.95126798749999952</v>
      </c>
      <c r="L20" s="29">
        <v>8</v>
      </c>
      <c r="M20" s="33">
        <f t="shared" si="6"/>
        <v>0.75</v>
      </c>
      <c r="N20" s="29">
        <v>89</v>
      </c>
      <c r="O20" s="34">
        <f t="shared" ref="O20:P20" si="28">D20/7</f>
        <v>0.8571428571428571</v>
      </c>
      <c r="P20" s="34">
        <f t="shared" si="28"/>
        <v>0.14285714285714285</v>
      </c>
      <c r="Q20" s="29">
        <f t="shared" si="8"/>
        <v>89</v>
      </c>
      <c r="R20" s="29"/>
      <c r="S20" s="35">
        <v>1.2413793103448201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5.8501458333333325E-2</v>
      </c>
      <c r="AD20" s="39">
        <f t="shared" si="12"/>
        <v>-0.48439207499999987</v>
      </c>
      <c r="AE20" s="39">
        <v>-4.9000000000000004</v>
      </c>
      <c r="AF20" s="39">
        <v>-3.8430000000000004</v>
      </c>
      <c r="AG20" s="39">
        <v>0</v>
      </c>
    </row>
    <row r="21" spans="1:33" ht="15.75" customHeight="1" x14ac:dyDescent="0.2">
      <c r="A21" s="28" t="s">
        <v>63</v>
      </c>
      <c r="B21" s="28" t="s">
        <v>667</v>
      </c>
      <c r="C21" s="15">
        <f t="shared" si="4"/>
        <v>11.949999999999998</v>
      </c>
      <c r="D21" s="29">
        <v>3</v>
      </c>
      <c r="E21" s="29">
        <v>0</v>
      </c>
      <c r="F21" s="32">
        <v>35.849999999999994</v>
      </c>
      <c r="G21" s="30">
        <v>0</v>
      </c>
      <c r="H21" s="31">
        <f t="shared" si="1"/>
        <v>0</v>
      </c>
      <c r="I21" s="31">
        <f t="shared" si="2"/>
        <v>0.11161238389121318</v>
      </c>
      <c r="J21" s="32">
        <f t="shared" si="5"/>
        <v>4.0013039624999918</v>
      </c>
      <c r="K21" s="32">
        <f t="shared" si="3"/>
        <v>1.3337679874999973</v>
      </c>
      <c r="L21" s="29">
        <v>3</v>
      </c>
      <c r="M21" s="33">
        <f t="shared" si="6"/>
        <v>1</v>
      </c>
      <c r="N21" s="29">
        <v>87</v>
      </c>
      <c r="O21" s="34">
        <f t="shared" ref="O21:P21" si="29">D21/7</f>
        <v>0.42857142857142855</v>
      </c>
      <c r="P21" s="34">
        <f t="shared" si="29"/>
        <v>0</v>
      </c>
      <c r="Q21" s="29">
        <f t="shared" si="8"/>
        <v>203</v>
      </c>
      <c r="R21" s="29"/>
      <c r="S21" s="35">
        <v>0.76240208877284599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5.8501458333333325E-2</v>
      </c>
      <c r="AD21" s="39">
        <f t="shared" si="12"/>
        <v>-0.24219603749999993</v>
      </c>
      <c r="AE21" s="39">
        <v>-4.9000000000000004</v>
      </c>
      <c r="AF21" s="39">
        <v>-3.8430000000000004</v>
      </c>
      <c r="AG21" s="39">
        <v>0</v>
      </c>
    </row>
    <row r="22" spans="1:33" ht="15.75" customHeight="1" x14ac:dyDescent="0.2">
      <c r="A22" s="28" t="s">
        <v>64</v>
      </c>
      <c r="B22" s="28" t="s">
        <v>668</v>
      </c>
      <c r="C22" s="15">
        <f t="shared" si="4"/>
        <v>11.5</v>
      </c>
      <c r="D22" s="29">
        <v>2</v>
      </c>
      <c r="E22" s="29">
        <v>0</v>
      </c>
      <c r="F22" s="30">
        <v>23</v>
      </c>
      <c r="G22" s="30">
        <v>0</v>
      </c>
      <c r="H22" s="31">
        <f t="shared" si="1"/>
        <v>0</v>
      </c>
      <c r="I22" s="31">
        <f t="shared" si="2"/>
        <v>8.2718955434782609E-2</v>
      </c>
      <c r="J22" s="32">
        <f t="shared" si="5"/>
        <v>1.9025359750000002</v>
      </c>
      <c r="K22" s="32">
        <f t="shared" si="3"/>
        <v>0.95126798750000008</v>
      </c>
      <c r="L22" s="29">
        <v>4</v>
      </c>
      <c r="M22" s="33">
        <f t="shared" si="6"/>
        <v>0.5</v>
      </c>
      <c r="N22" s="29">
        <v>85</v>
      </c>
      <c r="O22" s="34">
        <f t="shared" ref="O22:P22" si="30">D22/7</f>
        <v>0.2857142857142857</v>
      </c>
      <c r="P22" s="34">
        <f t="shared" si="30"/>
        <v>0</v>
      </c>
      <c r="Q22" s="29">
        <f t="shared" si="8"/>
        <v>297</v>
      </c>
      <c r="R22" s="29"/>
      <c r="S22" s="35">
        <v>0.81095890410958904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5.8501458333333325E-2</v>
      </c>
      <c r="AD22" s="39">
        <f t="shared" si="12"/>
        <v>-0.16146402499999996</v>
      </c>
      <c r="AE22" s="39">
        <v>-4.9000000000000004</v>
      </c>
      <c r="AF22" s="39">
        <v>-3.8430000000000004</v>
      </c>
      <c r="AG22" s="39">
        <v>0</v>
      </c>
    </row>
    <row r="23" spans="1:33" ht="15.75" customHeight="1" x14ac:dyDescent="0.2">
      <c r="A23" s="28" t="s">
        <v>65</v>
      </c>
      <c r="B23" s="28" t="s">
        <v>634</v>
      </c>
      <c r="C23" s="15">
        <f t="shared" si="4"/>
        <v>10.992000000000001</v>
      </c>
      <c r="D23" s="29">
        <v>5</v>
      </c>
      <c r="E23" s="29">
        <v>0</v>
      </c>
      <c r="F23" s="32">
        <v>54.96</v>
      </c>
      <c r="G23" s="30">
        <v>0</v>
      </c>
      <c r="H23" s="31">
        <f t="shared" si="1"/>
        <v>0</v>
      </c>
      <c r="I23" s="31">
        <f t="shared" si="2"/>
        <v>4.7258732487263429E-2</v>
      </c>
      <c r="J23" s="32">
        <f t="shared" si="5"/>
        <v>2.5973399374999979</v>
      </c>
      <c r="K23" s="32">
        <f t="shared" si="3"/>
        <v>0.51946798749999956</v>
      </c>
      <c r="L23" s="29">
        <v>11</v>
      </c>
      <c r="M23" s="33">
        <f t="shared" si="6"/>
        <v>0.45454545454545453</v>
      </c>
      <c r="N23" s="29">
        <v>82</v>
      </c>
      <c r="O23" s="34">
        <f t="shared" ref="O23:P23" si="31">D23/7</f>
        <v>0.7142857142857143</v>
      </c>
      <c r="P23" s="34">
        <f t="shared" si="31"/>
        <v>0</v>
      </c>
      <c r="Q23" s="29">
        <f t="shared" si="8"/>
        <v>114</v>
      </c>
      <c r="R23" s="29"/>
      <c r="S23" s="35">
        <v>0.82997118155619598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5.8501458333333325E-2</v>
      </c>
      <c r="AD23" s="39">
        <f t="shared" si="12"/>
        <v>-0.40366006249999986</v>
      </c>
      <c r="AE23" s="39">
        <v>-4.9000000000000004</v>
      </c>
      <c r="AF23" s="39">
        <v>-3.8430000000000004</v>
      </c>
      <c r="AG23" s="39">
        <v>0</v>
      </c>
    </row>
    <row r="24" spans="1:33" ht="15.75" customHeight="1" x14ac:dyDescent="0.2">
      <c r="A24" s="28" t="s">
        <v>66</v>
      </c>
      <c r="B24" s="28" t="s">
        <v>669</v>
      </c>
      <c r="C24" s="15">
        <f t="shared" si="4"/>
        <v>10.56</v>
      </c>
      <c r="D24" s="29">
        <v>1</v>
      </c>
      <c r="E24" s="29">
        <v>0</v>
      </c>
      <c r="F24" s="32">
        <v>10.56</v>
      </c>
      <c r="G24" s="32">
        <v>-3.9800000000000004</v>
      </c>
      <c r="H24" s="31">
        <f t="shared" si="1"/>
        <v>0.37689393939393939</v>
      </c>
      <c r="I24" s="31">
        <f t="shared" si="2"/>
        <v>-0.36247462239583333</v>
      </c>
      <c r="J24" s="32">
        <f t="shared" si="5"/>
        <v>-3.8277320125000003</v>
      </c>
      <c r="K24" s="32">
        <f t="shared" si="3"/>
        <v>-3.8277320125000003</v>
      </c>
      <c r="L24" s="29">
        <v>4</v>
      </c>
      <c r="M24" s="33">
        <f t="shared" si="6"/>
        <v>0.25</v>
      </c>
      <c r="N24" s="29">
        <v>80</v>
      </c>
      <c r="O24" s="34">
        <f t="shared" ref="O24:P24" si="32">D24/7</f>
        <v>0.14285714285714285</v>
      </c>
      <c r="P24" s="34">
        <f t="shared" si="32"/>
        <v>0</v>
      </c>
      <c r="Q24" s="29">
        <f t="shared" si="8"/>
        <v>560</v>
      </c>
      <c r="R24" s="29"/>
      <c r="S24" s="35">
        <v>0.91318327974276503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5.8501458333333325E-2</v>
      </c>
      <c r="AD24" s="39">
        <f t="shared" si="12"/>
        <v>-8.0732012499999978E-2</v>
      </c>
      <c r="AE24" s="39">
        <v>-4.9000000000000004</v>
      </c>
      <c r="AF24" s="39">
        <v>-3.8430000000000004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10.5</v>
      </c>
      <c r="D25" s="29">
        <v>1</v>
      </c>
      <c r="E25" s="29">
        <v>0</v>
      </c>
      <c r="F25" s="32">
        <v>10.5</v>
      </c>
      <c r="G25" s="32">
        <v>-6.0099999999999989</v>
      </c>
      <c r="H25" s="31">
        <f t="shared" si="1"/>
        <v>0.57238095238095232</v>
      </c>
      <c r="I25" s="31">
        <f t="shared" si="2"/>
        <v>-0.56245066785714293</v>
      </c>
      <c r="J25" s="32">
        <f t="shared" si="5"/>
        <v>-5.9057320125000006</v>
      </c>
      <c r="K25" s="32">
        <f t="shared" si="3"/>
        <v>-5.9057320125000006</v>
      </c>
      <c r="L25" s="29">
        <v>11</v>
      </c>
      <c r="M25" s="33">
        <f t="shared" si="6"/>
        <v>9.0909090909090912E-2</v>
      </c>
      <c r="N25" s="29">
        <v>78</v>
      </c>
      <c r="O25" s="34">
        <f t="shared" ref="O25:P25" si="33">D25/7</f>
        <v>0.14285714285714285</v>
      </c>
      <c r="P25" s="34">
        <f t="shared" si="33"/>
        <v>0</v>
      </c>
      <c r="Q25" s="29">
        <f t="shared" si="8"/>
        <v>546</v>
      </c>
      <c r="R25" s="29"/>
      <c r="S25" s="35">
        <v>0.89473684210526316</v>
      </c>
      <c r="T25" s="28">
        <v>200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6.0099999999999989</v>
      </c>
      <c r="Z25" s="14">
        <v>1</v>
      </c>
      <c r="AA25" s="28" t="s">
        <v>34</v>
      </c>
      <c r="AB25" s="40">
        <f t="shared" si="11"/>
        <v>-0.69</v>
      </c>
      <c r="AC25" s="41">
        <v>5.8501458333333325E-2</v>
      </c>
      <c r="AD25" s="39">
        <f t="shared" si="12"/>
        <v>-8.0732012499999978E-2</v>
      </c>
      <c r="AE25" s="39">
        <v>-4.9000000000000004</v>
      </c>
      <c r="AF25" s="39">
        <v>-3.84</v>
      </c>
      <c r="AG25" s="39">
        <v>0</v>
      </c>
    </row>
    <row r="26" spans="1:33" ht="15.75" customHeight="1" x14ac:dyDescent="0.2">
      <c r="A26" s="14" t="s">
        <v>68</v>
      </c>
      <c r="B26" s="14" t="s">
        <v>670</v>
      </c>
      <c r="C26" s="15">
        <f t="shared" si="4"/>
        <v>9.99</v>
      </c>
      <c r="D26" s="16">
        <v>3</v>
      </c>
      <c r="E26" s="16">
        <v>1</v>
      </c>
      <c r="F26" s="17">
        <v>29.97</v>
      </c>
      <c r="G26" s="17">
        <v>-4.01</v>
      </c>
      <c r="H26" s="31">
        <f t="shared" si="1"/>
        <v>0.13380046713380048</v>
      </c>
      <c r="I26" s="31">
        <f t="shared" si="2"/>
        <v>-0.1720619298465132</v>
      </c>
      <c r="J26" s="32">
        <f t="shared" si="5"/>
        <v>-5.1566960375000006</v>
      </c>
      <c r="K26" s="32">
        <f t="shared" si="3"/>
        <v>-1.7188986791666669</v>
      </c>
      <c r="L26" s="16">
        <v>6</v>
      </c>
      <c r="M26" s="33">
        <f t="shared" si="6"/>
        <v>0.5</v>
      </c>
      <c r="N26" s="16">
        <v>75</v>
      </c>
      <c r="O26" s="34">
        <f t="shared" ref="O26:P26" si="34">D26/7</f>
        <v>0.42857142857142855</v>
      </c>
      <c r="P26" s="34">
        <f t="shared" si="34"/>
        <v>0.14285714285714285</v>
      </c>
      <c r="Q26" s="29">
        <f t="shared" si="8"/>
        <v>131</v>
      </c>
      <c r="R26" s="29"/>
      <c r="S26" s="21">
        <v>0.60784313725490191</v>
      </c>
      <c r="T26" s="28">
        <v>200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5.8501458333333325E-2</v>
      </c>
      <c r="AD26" s="39">
        <f t="shared" si="12"/>
        <v>-0.24219603749999993</v>
      </c>
      <c r="AE26" s="25">
        <v>-4.95</v>
      </c>
      <c r="AF26" s="25">
        <v>-3.843</v>
      </c>
      <c r="AG26" s="25">
        <v>0</v>
      </c>
    </row>
    <row r="27" spans="1:33" ht="15.75" customHeight="1" x14ac:dyDescent="0.2">
      <c r="A27" s="14" t="s">
        <v>69</v>
      </c>
      <c r="B27" s="14" t="s">
        <v>314</v>
      </c>
      <c r="C27" s="15">
        <f t="shared" si="4"/>
        <v>9.99</v>
      </c>
      <c r="D27" s="16">
        <v>7</v>
      </c>
      <c r="E27" s="16">
        <v>2</v>
      </c>
      <c r="F27" s="17">
        <v>69.930000000000007</v>
      </c>
      <c r="G27" s="17">
        <v>-18.41</v>
      </c>
      <c r="H27" s="31">
        <f t="shared" si="1"/>
        <v>0.26326326326326321</v>
      </c>
      <c r="I27" s="31">
        <f t="shared" si="2"/>
        <v>-0.41592484037609023</v>
      </c>
      <c r="J27" s="32">
        <f t="shared" si="5"/>
        <v>-29.085624087499994</v>
      </c>
      <c r="K27" s="32">
        <f t="shared" si="3"/>
        <v>-4.1550891553571416</v>
      </c>
      <c r="L27" s="16">
        <v>9</v>
      </c>
      <c r="M27" s="33">
        <f t="shared" si="6"/>
        <v>0.77777777777777779</v>
      </c>
      <c r="N27" s="16">
        <v>66</v>
      </c>
      <c r="O27" s="34">
        <f t="shared" ref="O27:P27" si="35">D27/7</f>
        <v>1</v>
      </c>
      <c r="P27" s="34">
        <f t="shared" si="35"/>
        <v>0.2857142857142857</v>
      </c>
      <c r="Q27" s="29">
        <f t="shared" si="8"/>
        <v>51</v>
      </c>
      <c r="R27" s="29"/>
      <c r="S27" s="21">
        <v>0.62992125984251968</v>
      </c>
      <c r="T27" s="28">
        <v>200</v>
      </c>
      <c r="U27" s="36" t="s">
        <v>33</v>
      </c>
      <c r="V27" s="37" t="s">
        <v>33</v>
      </c>
      <c r="W27" s="14">
        <v>1</v>
      </c>
      <c r="X27" s="38">
        <f t="shared" si="9"/>
        <v>0.14285714285714285</v>
      </c>
      <c r="Y27" s="39">
        <f t="shared" si="10"/>
        <v>6.1366666666666667</v>
      </c>
      <c r="Z27" s="14">
        <v>2</v>
      </c>
      <c r="AA27" s="28" t="s">
        <v>34</v>
      </c>
      <c r="AB27" s="40">
        <f t="shared" si="11"/>
        <v>-0.69</v>
      </c>
      <c r="AC27" s="41">
        <v>5.8501458333333325E-2</v>
      </c>
      <c r="AD27" s="39">
        <f t="shared" si="12"/>
        <v>-0.56512408749999987</v>
      </c>
      <c r="AE27" s="25">
        <v>-4.95</v>
      </c>
      <c r="AF27" s="25">
        <v>-3.843</v>
      </c>
      <c r="AG27" s="25">
        <v>-8</v>
      </c>
    </row>
    <row r="28" spans="1:33" ht="15.75" customHeight="1" x14ac:dyDescent="0.2">
      <c r="A28" s="14" t="s">
        <v>70</v>
      </c>
      <c r="B28" s="14" t="s">
        <v>179</v>
      </c>
      <c r="C28" s="15">
        <f t="shared" si="4"/>
        <v>9.99</v>
      </c>
      <c r="D28" s="16">
        <v>5</v>
      </c>
      <c r="E28" s="16">
        <v>0</v>
      </c>
      <c r="F28" s="17">
        <v>49.95</v>
      </c>
      <c r="G28" s="17">
        <v>-13.11</v>
      </c>
      <c r="H28" s="31">
        <f t="shared" si="1"/>
        <v>0.26246246246246241</v>
      </c>
      <c r="I28" s="31">
        <f t="shared" si="2"/>
        <v>-0.3007239251751751</v>
      </c>
      <c r="J28" s="32">
        <f t="shared" si="5"/>
        <v>-15.021160062499996</v>
      </c>
      <c r="K28" s="32">
        <f t="shared" si="3"/>
        <v>-3.0042320124999993</v>
      </c>
      <c r="L28" s="16">
        <v>15</v>
      </c>
      <c r="M28" s="33">
        <f t="shared" si="6"/>
        <v>0.33333333333333331</v>
      </c>
      <c r="N28" s="16">
        <v>61</v>
      </c>
      <c r="O28" s="34">
        <f t="shared" ref="O28:P28" si="36">D28/7</f>
        <v>0.7142857142857143</v>
      </c>
      <c r="P28" s="34">
        <f t="shared" si="36"/>
        <v>0</v>
      </c>
      <c r="Q28" s="29">
        <f t="shared" si="8"/>
        <v>85</v>
      </c>
      <c r="R28" s="29"/>
      <c r="S28" s="21">
        <v>0.63218390804597702</v>
      </c>
      <c r="T28" s="28">
        <v>200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13.11</v>
      </c>
      <c r="Z28" s="14">
        <v>1</v>
      </c>
      <c r="AA28" s="28" t="s">
        <v>34</v>
      </c>
      <c r="AB28" s="40">
        <f t="shared" si="11"/>
        <v>-0.69</v>
      </c>
      <c r="AC28" s="41">
        <v>5.8501458333333325E-2</v>
      </c>
      <c r="AD28" s="39">
        <f t="shared" si="12"/>
        <v>-0.40366006249999986</v>
      </c>
      <c r="AE28" s="25">
        <v>-4.95</v>
      </c>
      <c r="AF28" s="25">
        <v>-3.843</v>
      </c>
      <c r="AG28" s="25">
        <v>0</v>
      </c>
    </row>
    <row r="29" spans="1:33" ht="15.75" customHeight="1" x14ac:dyDescent="0.2">
      <c r="A29" s="14" t="s">
        <v>71</v>
      </c>
      <c r="B29" s="14" t="s">
        <v>46</v>
      </c>
      <c r="C29" s="15">
        <f t="shared" si="4"/>
        <v>9.99</v>
      </c>
      <c r="D29" s="16">
        <v>8</v>
      </c>
      <c r="E29" s="16">
        <v>0</v>
      </c>
      <c r="F29" s="17">
        <v>79.92</v>
      </c>
      <c r="G29" s="17">
        <v>-17.100000000000001</v>
      </c>
      <c r="H29" s="31">
        <f t="shared" si="1"/>
        <v>0.21396396396396397</v>
      </c>
      <c r="I29" s="31">
        <f t="shared" si="2"/>
        <v>-0.25222542667667669</v>
      </c>
      <c r="J29" s="32">
        <f t="shared" si="5"/>
        <v>-20.1578561</v>
      </c>
      <c r="K29" s="32">
        <f t="shared" si="3"/>
        <v>-2.5197320125</v>
      </c>
      <c r="L29" s="16">
        <v>15</v>
      </c>
      <c r="M29" s="33">
        <f t="shared" si="6"/>
        <v>0.53333333333333333</v>
      </c>
      <c r="N29" s="16">
        <v>54</v>
      </c>
      <c r="O29" s="34">
        <f t="shared" ref="O29:P29" si="37">D29/7</f>
        <v>1.1428571428571428</v>
      </c>
      <c r="P29" s="34">
        <f t="shared" si="37"/>
        <v>0</v>
      </c>
      <c r="Q29" s="29">
        <f t="shared" si="8"/>
        <v>47</v>
      </c>
      <c r="R29" s="29"/>
      <c r="S29" s="21">
        <v>0.63663663663663661</v>
      </c>
      <c r="T29" s="28">
        <v>200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5.7</v>
      </c>
      <c r="Z29" s="14">
        <v>3</v>
      </c>
      <c r="AA29" s="28" t="s">
        <v>34</v>
      </c>
      <c r="AB29" s="40">
        <f t="shared" si="11"/>
        <v>-0.69</v>
      </c>
      <c r="AC29" s="41">
        <v>5.8501458333333325E-2</v>
      </c>
      <c r="AD29" s="39">
        <f t="shared" si="12"/>
        <v>-0.64585609999999982</v>
      </c>
      <c r="AE29" s="25">
        <v>-4.95</v>
      </c>
      <c r="AF29" s="25">
        <v>-3.843</v>
      </c>
      <c r="AG29" s="25">
        <v>0</v>
      </c>
    </row>
    <row r="30" spans="1:33" ht="15.75" customHeight="1" x14ac:dyDescent="0.2">
      <c r="A30" s="14" t="s">
        <v>72</v>
      </c>
      <c r="B30" s="14" t="s">
        <v>671</v>
      </c>
      <c r="C30" s="15">
        <f t="shared" si="4"/>
        <v>9.9659999999999993</v>
      </c>
      <c r="D30" s="16">
        <v>5</v>
      </c>
      <c r="E30" s="16">
        <v>0</v>
      </c>
      <c r="F30" s="17">
        <v>49.83</v>
      </c>
      <c r="G30" s="17">
        <v>-19.54</v>
      </c>
      <c r="H30" s="31">
        <f t="shared" si="1"/>
        <v>0.39213325306040536</v>
      </c>
      <c r="I30" s="31">
        <f t="shared" si="2"/>
        <v>-0.55294320815773623</v>
      </c>
      <c r="J30" s="32">
        <f t="shared" si="5"/>
        <v>-27.553160062499998</v>
      </c>
      <c r="K30" s="32">
        <f t="shared" si="3"/>
        <v>-5.5106320124999995</v>
      </c>
      <c r="L30" s="16">
        <v>7</v>
      </c>
      <c r="M30" s="33">
        <f t="shared" si="6"/>
        <v>0.7142857142857143</v>
      </c>
      <c r="N30" s="16">
        <v>49</v>
      </c>
      <c r="O30" s="34">
        <f t="shared" ref="O30:P30" si="38">D30/7</f>
        <v>0.7142857142857143</v>
      </c>
      <c r="P30" s="34">
        <f t="shared" si="38"/>
        <v>0</v>
      </c>
      <c r="Q30" s="29">
        <f t="shared" si="8"/>
        <v>68</v>
      </c>
      <c r="R30" s="29"/>
      <c r="S30" s="21">
        <v>0.67073170731707321</v>
      </c>
      <c r="T30" s="28">
        <v>200</v>
      </c>
      <c r="U30" s="36" t="s">
        <v>33</v>
      </c>
      <c r="V30" s="37" t="s">
        <v>33</v>
      </c>
      <c r="W30" s="14">
        <v>2</v>
      </c>
      <c r="X30" s="38">
        <f t="shared" si="9"/>
        <v>0.4</v>
      </c>
      <c r="Y30" s="39">
        <f t="shared" si="10"/>
        <v>6.5133333333333328</v>
      </c>
      <c r="Z30" s="14">
        <v>1</v>
      </c>
      <c r="AA30" s="28" t="s">
        <v>34</v>
      </c>
      <c r="AB30" s="40">
        <f t="shared" si="11"/>
        <v>-0.69</v>
      </c>
      <c r="AC30" s="41">
        <v>5.8501458333333325E-2</v>
      </c>
      <c r="AD30" s="39">
        <f t="shared" si="12"/>
        <v>-0.40366006249999986</v>
      </c>
      <c r="AE30" s="25">
        <v>-4.95</v>
      </c>
      <c r="AF30" s="25">
        <v>-3.843</v>
      </c>
      <c r="AG30" s="25">
        <v>-6</v>
      </c>
    </row>
    <row r="31" spans="1:33" ht="15.75" customHeight="1" x14ac:dyDescent="0.2">
      <c r="A31" s="14" t="s">
        <v>73</v>
      </c>
      <c r="B31" s="50" t="s">
        <v>46</v>
      </c>
      <c r="C31" s="15">
        <f t="shared" si="4"/>
        <v>9.9814285714285713</v>
      </c>
      <c r="D31" s="16">
        <v>14</v>
      </c>
      <c r="E31" s="16">
        <v>0</v>
      </c>
      <c r="F31" s="17">
        <v>139.74</v>
      </c>
      <c r="G31" s="42">
        <v>-30.95</v>
      </c>
      <c r="H31" s="31">
        <f t="shared" si="1"/>
        <v>0.22148275368541576</v>
      </c>
      <c r="I31" s="31">
        <f t="shared" si="2"/>
        <v>-0.41794223683268922</v>
      </c>
      <c r="J31" s="32">
        <f t="shared" si="5"/>
        <v>-58.403248174999995</v>
      </c>
      <c r="K31" s="32">
        <f t="shared" si="3"/>
        <v>-4.1716605839285714</v>
      </c>
      <c r="L31" s="16">
        <v>14</v>
      </c>
      <c r="M31" s="33">
        <f t="shared" si="6"/>
        <v>1</v>
      </c>
      <c r="N31" s="16">
        <v>36</v>
      </c>
      <c r="O31" s="34">
        <f t="shared" ref="O31:P32" si="39">D31/7</f>
        <v>2</v>
      </c>
      <c r="P31" s="34">
        <f t="shared" si="39"/>
        <v>0</v>
      </c>
      <c r="Q31" s="29">
        <f t="shared" si="8"/>
        <v>18</v>
      </c>
      <c r="R31" s="29"/>
      <c r="S31" s="21">
        <v>0.77669902912621303</v>
      </c>
      <c r="T31" s="14" t="s">
        <v>33</v>
      </c>
      <c r="U31" s="22" t="s">
        <v>33</v>
      </c>
      <c r="V31" s="1" t="s">
        <v>1492</v>
      </c>
      <c r="W31" s="14">
        <v>5</v>
      </c>
      <c r="X31" s="38">
        <f t="shared" si="9"/>
        <v>0.35714285714285715</v>
      </c>
      <c r="Y31" s="39">
        <f t="shared" si="10"/>
        <v>3.8687499999999999</v>
      </c>
      <c r="Z31" s="14">
        <v>3</v>
      </c>
      <c r="AA31" s="14" t="s">
        <v>34</v>
      </c>
      <c r="AB31" s="40">
        <f t="shared" si="11"/>
        <v>-0.69</v>
      </c>
      <c r="AC31" s="27">
        <v>5.8501458333333325E-2</v>
      </c>
      <c r="AD31" s="39">
        <f t="shared" si="12"/>
        <v>-1.1302481749999997</v>
      </c>
      <c r="AE31" s="43">
        <v>-4.95</v>
      </c>
      <c r="AF31" s="43">
        <v>-3.8430000000000004</v>
      </c>
      <c r="AG31" s="25">
        <v>-22</v>
      </c>
    </row>
    <row r="32" spans="1:33" s="51" customFormat="1" ht="15.75" customHeight="1" x14ac:dyDescent="0.2">
      <c r="A32" s="51" t="s">
        <v>1459</v>
      </c>
      <c r="C32" s="15">
        <f t="shared" si="4"/>
        <v>9.99</v>
      </c>
      <c r="D32" s="52">
        <v>4</v>
      </c>
      <c r="E32" s="52">
        <v>0</v>
      </c>
      <c r="F32" s="53">
        <v>39.96</v>
      </c>
      <c r="G32" s="53">
        <v>-26.35</v>
      </c>
      <c r="H32" s="31">
        <f t="shared" si="1"/>
        <v>0.6594094094094094</v>
      </c>
      <c r="I32" s="31">
        <f t="shared" si="2"/>
        <v>-0.79777097222222226</v>
      </c>
      <c r="J32" s="32">
        <f t="shared" si="5"/>
        <v>-31.878928050000003</v>
      </c>
      <c r="K32" s="32">
        <f t="shared" si="3"/>
        <v>-7.9697320125000006</v>
      </c>
      <c r="L32" s="52">
        <v>11</v>
      </c>
      <c r="M32" s="33">
        <f t="shared" si="6"/>
        <v>0.36363636363636365</v>
      </c>
      <c r="N32" s="52">
        <v>31</v>
      </c>
      <c r="O32" s="34">
        <f t="shared" si="39"/>
        <v>0.5714285714285714</v>
      </c>
      <c r="P32" s="34">
        <f t="shared" si="39"/>
        <v>0</v>
      </c>
      <c r="Q32" s="29">
        <f t="shared" si="8"/>
        <v>54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0.98168498168498164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1</v>
      </c>
      <c r="X32" s="38">
        <f t="shared" si="9"/>
        <v>0.25</v>
      </c>
      <c r="Y32" s="39">
        <f t="shared" si="10"/>
        <v>3.2937500000000002</v>
      </c>
      <c r="Z32" s="51">
        <v>7</v>
      </c>
      <c r="AA32" s="51" t="s">
        <v>34</v>
      </c>
      <c r="AB32" s="40">
        <f t="shared" si="11"/>
        <v>-0.69</v>
      </c>
      <c r="AC32" s="57">
        <v>5.8501458333333325E-2</v>
      </c>
      <c r="AD32" s="39">
        <f t="shared" si="12"/>
        <v>-0.32292804999999991</v>
      </c>
      <c r="AE32" s="58">
        <v>-4.95</v>
      </c>
      <c r="AF32" s="58">
        <v>-3.843</v>
      </c>
      <c r="AG32" s="58">
        <v>-4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2.3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3" customWidth="1"/>
    <col min="22" max="22" width="94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Info!B1:BJ5000""),3,FALSE),"""")"),"3 Ft White Extension Cord 2 Pack - 16/2 Durable Electrical Cable")</f>
        <v>3 Ft White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Info!B1:BJ5000""),2,FALSE),"""")"),"B07ZG11Z69")</f>
        <v>B07ZG11Z69</v>
      </c>
      <c r="B2" s="3" t="s">
        <v>672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62.75" customHeight="1" x14ac:dyDescent="0.2">
      <c r="A3" s="76" t="s">
        <v>30</v>
      </c>
      <c r="B3" s="77"/>
      <c r="C3" s="47">
        <f>((AE32+AF32)/0.85)*-1</f>
        <v>5.75</v>
      </c>
      <c r="D3" s="5">
        <f>SUM(D4:D99765)</f>
        <v>578</v>
      </c>
      <c r="E3" s="5"/>
      <c r="F3" s="6">
        <f t="shared" ref="F3:G3" si="0">SUM(F4:F99765)</f>
        <v>4164.8</v>
      </c>
      <c r="G3" s="6">
        <f t="shared" si="0"/>
        <v>-169.18</v>
      </c>
      <c r="H3" s="7">
        <f t="shared" ref="H3:H32" si="1">G3/F3*-1</f>
        <v>4.0621398386477145E-2</v>
      </c>
      <c r="I3" s="8">
        <f t="shared" ref="I3:I32" si="2">J3/F3</f>
        <v>0.15017327775396486</v>
      </c>
      <c r="J3" s="6">
        <f>SUM(J4:J99765)</f>
        <v>625.44166718971292</v>
      </c>
      <c r="K3" s="6">
        <f t="shared" ref="K3:K32" si="3">J3/D3</f>
        <v>1.082079008978742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2.5 - May
2 - June
2 - July
2 - Aug
2 - Sept
2.5 - Oct
3.5 - Nov
1 - Dec
5.5 - Jan
4.5 - Feb")</f>
        <v>2.5 - March
2.5 - April
2.5 - May
2 - June
2 - July
2 - Aug
2 - Sept
2.5 - Oct
3.5 - Nov
1 - Dec
5.5 - Jan
4.5 -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QTY-40")</f>
        <v>Del QTY-40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QTY-150")</f>
        <v>US QTY-150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56</v>
      </c>
      <c r="X3" s="7">
        <f>W3/D3</f>
        <v>9.6885813148788927E-2</v>
      </c>
      <c r="Y3" s="6"/>
      <c r="Z3" s="5"/>
      <c r="AA3" s="5"/>
      <c r="AB3" s="5"/>
      <c r="AC3" s="5"/>
      <c r="AD3" s="6">
        <f>SUM(AD4:AD99765)</f>
        <v>-11.54083281028711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Info!B2:BZ7000""),37,FALSE)),"""")*-1"),-1.4175)</f>
        <v>-1.4175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673</v>
      </c>
      <c r="C4" s="15">
        <f t="shared" ref="C4:C32" si="4">IFERROR(F4/D4," - ")</f>
        <v>6.9900000000000038</v>
      </c>
      <c r="D4" s="16">
        <v>46</v>
      </c>
      <c r="E4" s="16">
        <v>0</v>
      </c>
      <c r="F4" s="17">
        <v>321.54000000000019</v>
      </c>
      <c r="G4" s="17">
        <v>-0.08</v>
      </c>
      <c r="H4" s="18">
        <f t="shared" si="1"/>
        <v>2.4880263730795533E-4</v>
      </c>
      <c r="I4" s="18">
        <f t="shared" si="2"/>
        <v>0.18022826778075002</v>
      </c>
      <c r="J4" s="17">
        <f t="shared" ref="J4:J32" si="5">F4*0.85+G4+AF4*D4+D4*AE4+AG4+AD4</f>
        <v>57.950597222222392</v>
      </c>
      <c r="K4" s="17">
        <f t="shared" si="3"/>
        <v>1.2597955917874433</v>
      </c>
      <c r="L4" s="16">
        <v>58</v>
      </c>
      <c r="M4" s="19">
        <f t="shared" ref="M4:M32" si="6">IFERROR(D4/L4,"-")</f>
        <v>0.7931034482758621</v>
      </c>
      <c r="N4" s="16">
        <v>50</v>
      </c>
      <c r="O4" s="20">
        <f t="shared" ref="O4:P4" si="7">D4/7</f>
        <v>6.5714285714285712</v>
      </c>
      <c r="P4" s="20">
        <f t="shared" si="7"/>
        <v>0</v>
      </c>
      <c r="Q4" s="16">
        <f t="shared" ref="Q4:Q32" si="8">ROUNDDOWN(N4/(O4+P4),0)</f>
        <v>7</v>
      </c>
      <c r="R4" s="16"/>
      <c r="S4" s="21">
        <v>2.6037735849056598</v>
      </c>
      <c r="T4" s="14">
        <v>800</v>
      </c>
      <c r="U4" s="22">
        <v>100</v>
      </c>
      <c r="V4" s="23" t="s">
        <v>674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1.4467592592592593E-2</v>
      </c>
      <c r="AD4" s="25">
        <f t="shared" ref="AD4:AD32" si="12">IFERROR(AB4*AC4*D4*2,0)</f>
        <v>-0.91840277777777768</v>
      </c>
      <c r="AE4" s="25">
        <v>-3.31</v>
      </c>
      <c r="AF4" s="25">
        <v>-1.35</v>
      </c>
      <c r="AG4" s="25">
        <v>0</v>
      </c>
    </row>
    <row r="5" spans="1:33" ht="15.75" customHeight="1" x14ac:dyDescent="0.2">
      <c r="A5" s="28" t="s">
        <v>35</v>
      </c>
      <c r="B5" s="28" t="s">
        <v>100</v>
      </c>
      <c r="C5" s="15">
        <f t="shared" si="4"/>
        <v>8.2718518518518529</v>
      </c>
      <c r="D5" s="29">
        <v>27</v>
      </c>
      <c r="E5" s="29">
        <v>0</v>
      </c>
      <c r="F5" s="30">
        <v>223.34000000000003</v>
      </c>
      <c r="G5" s="30">
        <v>-0.06</v>
      </c>
      <c r="H5" s="31">
        <f t="shared" si="1"/>
        <v>2.6864869705381925E-4</v>
      </c>
      <c r="I5" s="31">
        <f t="shared" si="2"/>
        <v>0.28395859614090141</v>
      </c>
      <c r="J5" s="32">
        <f t="shared" si="5"/>
        <v>63.419312862108924</v>
      </c>
      <c r="K5" s="32">
        <f t="shared" si="3"/>
        <v>2.3488634393373675</v>
      </c>
      <c r="L5" s="29">
        <v>69</v>
      </c>
      <c r="M5" s="33">
        <f t="shared" si="6"/>
        <v>0.39130434782608697</v>
      </c>
      <c r="N5" s="29">
        <v>1</v>
      </c>
      <c r="O5" s="34">
        <f t="shared" ref="O5:P5" si="13">D5/7</f>
        <v>3.8571428571428572</v>
      </c>
      <c r="P5" s="34">
        <f t="shared" si="13"/>
        <v>0</v>
      </c>
      <c r="Q5" s="29">
        <f t="shared" si="8"/>
        <v>0</v>
      </c>
      <c r="R5" s="29"/>
      <c r="S5" s="35">
        <v>6.3505154639175201</v>
      </c>
      <c r="T5" s="28">
        <v>800</v>
      </c>
      <c r="U5" s="36">
        <v>100</v>
      </c>
      <c r="V5" s="37" t="s">
        <v>674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1.4484356894553883E-2</v>
      </c>
      <c r="AD5" s="39">
        <f t="shared" si="12"/>
        <v>-0.53968713789107758</v>
      </c>
      <c r="AE5" s="39">
        <v>-3.31</v>
      </c>
      <c r="AF5" s="39">
        <v>-1.35</v>
      </c>
      <c r="AG5" s="39">
        <v>0</v>
      </c>
    </row>
    <row r="6" spans="1:33" ht="15.75" customHeight="1" x14ac:dyDescent="0.2">
      <c r="A6" s="28" t="s">
        <v>37</v>
      </c>
      <c r="B6" s="28" t="s">
        <v>100</v>
      </c>
      <c r="C6" s="15">
        <f t="shared" si="4"/>
        <v>8.8066666666666666</v>
      </c>
      <c r="D6" s="29">
        <v>12</v>
      </c>
      <c r="E6" s="29">
        <v>0</v>
      </c>
      <c r="F6" s="30">
        <v>105.68</v>
      </c>
      <c r="G6" s="30">
        <v>0</v>
      </c>
      <c r="H6" s="31">
        <f t="shared" si="1"/>
        <v>0</v>
      </c>
      <c r="I6" s="31">
        <f t="shared" si="2"/>
        <v>0.31858572151614484</v>
      </c>
      <c r="J6" s="32">
        <f t="shared" si="5"/>
        <v>33.668139049826188</v>
      </c>
      <c r="K6" s="32">
        <f t="shared" si="3"/>
        <v>2.8056782541521823</v>
      </c>
      <c r="L6" s="29">
        <v>24</v>
      </c>
      <c r="M6" s="33">
        <f t="shared" si="6"/>
        <v>0.5</v>
      </c>
      <c r="N6" s="29">
        <v>0</v>
      </c>
      <c r="O6" s="34">
        <f t="shared" ref="O6:P6" si="14">D6/7</f>
        <v>1.7142857142857142</v>
      </c>
      <c r="P6" s="34">
        <f t="shared" si="14"/>
        <v>0</v>
      </c>
      <c r="Q6" s="29">
        <f t="shared" si="8"/>
        <v>0</v>
      </c>
      <c r="R6" s="29"/>
      <c r="S6" s="35">
        <v>15.8974358974358</v>
      </c>
      <c r="T6" s="28">
        <v>775</v>
      </c>
      <c r="U6" s="36">
        <v>75</v>
      </c>
      <c r="V6" s="37" t="s">
        <v>405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1.4484356894553883E-2</v>
      </c>
      <c r="AD6" s="39">
        <f t="shared" si="12"/>
        <v>-0.23986095017381226</v>
      </c>
      <c r="AE6" s="39">
        <v>-3.31</v>
      </c>
      <c r="AF6" s="39">
        <v>-1.35</v>
      </c>
      <c r="AG6" s="39">
        <v>0</v>
      </c>
    </row>
    <row r="7" spans="1:33" ht="15.75" customHeight="1" x14ac:dyDescent="0.2">
      <c r="A7" s="28" t="s">
        <v>39</v>
      </c>
      <c r="B7" s="28" t="s">
        <v>98</v>
      </c>
      <c r="C7" s="15">
        <f t="shared" si="4"/>
        <v>8.5274999999999999</v>
      </c>
      <c r="D7" s="29">
        <v>8</v>
      </c>
      <c r="E7" s="29">
        <v>0</v>
      </c>
      <c r="F7" s="30">
        <v>68.22</v>
      </c>
      <c r="G7" s="30">
        <v>0</v>
      </c>
      <c r="H7" s="31">
        <f t="shared" si="1"/>
        <v>0</v>
      </c>
      <c r="I7" s="31">
        <f t="shared" si="2"/>
        <v>0.30119140688621776</v>
      </c>
      <c r="J7" s="32">
        <f t="shared" si="5"/>
        <v>20.547277777777776</v>
      </c>
      <c r="K7" s="32">
        <f t="shared" si="3"/>
        <v>2.568409722222222</v>
      </c>
      <c r="L7" s="29">
        <v>32</v>
      </c>
      <c r="M7" s="33">
        <f t="shared" si="6"/>
        <v>0.25</v>
      </c>
      <c r="N7" s="29">
        <v>74</v>
      </c>
      <c r="O7" s="34">
        <f t="shared" ref="O7:P7" si="15">D7/7</f>
        <v>1.1428571428571428</v>
      </c>
      <c r="P7" s="34">
        <f t="shared" si="15"/>
        <v>0</v>
      </c>
      <c r="Q7" s="29">
        <f t="shared" si="8"/>
        <v>64</v>
      </c>
      <c r="R7" s="29"/>
      <c r="S7" s="35">
        <v>2.4104234527687298</v>
      </c>
      <c r="T7" s="28">
        <v>700</v>
      </c>
      <c r="U7" s="36">
        <v>75</v>
      </c>
      <c r="V7" s="37" t="s">
        <v>406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1.4467592592592593E-2</v>
      </c>
      <c r="AD7" s="39">
        <f t="shared" si="12"/>
        <v>-0.15972222222222221</v>
      </c>
      <c r="AE7" s="39">
        <v>-3.31</v>
      </c>
      <c r="AF7" s="39">
        <v>-1.35</v>
      </c>
      <c r="AG7" s="39">
        <v>0</v>
      </c>
    </row>
    <row r="8" spans="1:33" ht="15.75" customHeight="1" x14ac:dyDescent="0.2">
      <c r="A8" s="28" t="s">
        <v>41</v>
      </c>
      <c r="B8" s="28" t="s">
        <v>675</v>
      </c>
      <c r="C8" s="15">
        <f t="shared" si="4"/>
        <v>8.4620000000000015</v>
      </c>
      <c r="D8" s="29">
        <v>15</v>
      </c>
      <c r="E8" s="29">
        <v>0</v>
      </c>
      <c r="F8" s="30">
        <v>126.93000000000002</v>
      </c>
      <c r="G8" s="30">
        <v>-0.08</v>
      </c>
      <c r="H8" s="31">
        <f t="shared" si="1"/>
        <v>6.3026865201292045E-4</v>
      </c>
      <c r="I8" s="31">
        <f t="shared" si="2"/>
        <v>0.29631309251818599</v>
      </c>
      <c r="J8" s="32">
        <f t="shared" si="5"/>
        <v>37.611020833333356</v>
      </c>
      <c r="K8" s="32">
        <f t="shared" si="3"/>
        <v>2.5074013888888902</v>
      </c>
      <c r="L8" s="29">
        <v>46</v>
      </c>
      <c r="M8" s="33">
        <f t="shared" si="6"/>
        <v>0.32608695652173914</v>
      </c>
      <c r="N8" s="29">
        <v>84</v>
      </c>
      <c r="O8" s="34">
        <f t="shared" ref="O8:P8" si="16">D8/7</f>
        <v>2.1428571428571428</v>
      </c>
      <c r="P8" s="34">
        <f t="shared" si="16"/>
        <v>0</v>
      </c>
      <c r="Q8" s="29">
        <f t="shared" si="8"/>
        <v>39</v>
      </c>
      <c r="R8" s="29"/>
      <c r="S8" s="35">
        <v>3.07042253521126</v>
      </c>
      <c r="T8" s="28">
        <v>700</v>
      </c>
      <c r="U8" s="36">
        <v>75</v>
      </c>
      <c r="V8" s="37" t="s">
        <v>676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1.4467592592592593E-2</v>
      </c>
      <c r="AD8" s="39">
        <f t="shared" si="12"/>
        <v>-0.29947916666666663</v>
      </c>
      <c r="AE8" s="39">
        <v>-3.31</v>
      </c>
      <c r="AF8" s="39">
        <v>-1.35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7.9026315789473704</v>
      </c>
      <c r="D9" s="29">
        <v>19</v>
      </c>
      <c r="E9" s="29">
        <v>0</v>
      </c>
      <c r="F9" s="30">
        <v>150.15000000000003</v>
      </c>
      <c r="G9" s="30">
        <v>0</v>
      </c>
      <c r="H9" s="31">
        <f t="shared" si="1"/>
        <v>0</v>
      </c>
      <c r="I9" s="31">
        <f t="shared" si="2"/>
        <v>0.25779660154660161</v>
      </c>
      <c r="J9" s="32">
        <f t="shared" si="5"/>
        <v>38.708159722222241</v>
      </c>
      <c r="K9" s="32">
        <f t="shared" si="3"/>
        <v>2.0372715643274866</v>
      </c>
      <c r="L9" s="29">
        <v>43</v>
      </c>
      <c r="M9" s="33">
        <f t="shared" si="6"/>
        <v>0.44186046511627908</v>
      </c>
      <c r="N9" s="29">
        <v>64</v>
      </c>
      <c r="O9" s="34">
        <f t="shared" ref="O9:P9" si="17">D9/7</f>
        <v>2.7142857142857144</v>
      </c>
      <c r="P9" s="34">
        <f t="shared" si="17"/>
        <v>0</v>
      </c>
      <c r="Q9" s="29">
        <f t="shared" si="8"/>
        <v>23</v>
      </c>
      <c r="R9" s="29"/>
      <c r="S9" s="35">
        <v>5.0909090909090899</v>
      </c>
      <c r="T9" s="28">
        <v>700</v>
      </c>
      <c r="U9" s="36">
        <v>100</v>
      </c>
      <c r="V9" s="37" t="s">
        <v>677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1.4467592592592593E-2</v>
      </c>
      <c r="AD9" s="39">
        <f t="shared" si="12"/>
        <v>-0.37934027777777773</v>
      </c>
      <c r="AE9" s="39">
        <v>-3.31</v>
      </c>
      <c r="AF9" s="39">
        <v>-1.35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6.9796000000000005</v>
      </c>
      <c r="D10" s="29">
        <v>25</v>
      </c>
      <c r="E10" s="29">
        <v>0</v>
      </c>
      <c r="F10" s="30">
        <v>174.49</v>
      </c>
      <c r="G10" s="30">
        <v>0</v>
      </c>
      <c r="H10" s="31">
        <f t="shared" si="1"/>
        <v>0</v>
      </c>
      <c r="I10" s="31">
        <f t="shared" si="2"/>
        <v>0.17947944326640808</v>
      </c>
      <c r="J10" s="32">
        <f t="shared" si="5"/>
        <v>31.317368055555548</v>
      </c>
      <c r="K10" s="32">
        <f t="shared" si="3"/>
        <v>1.252694722222222</v>
      </c>
      <c r="L10" s="29">
        <v>55</v>
      </c>
      <c r="M10" s="33">
        <f t="shared" si="6"/>
        <v>0.45454545454545453</v>
      </c>
      <c r="N10" s="29">
        <v>44</v>
      </c>
      <c r="O10" s="34">
        <f t="shared" ref="O10:P10" si="18">D10/7</f>
        <v>3.5714285714285716</v>
      </c>
      <c r="P10" s="34">
        <f t="shared" si="18"/>
        <v>0</v>
      </c>
      <c r="Q10" s="29">
        <f t="shared" si="8"/>
        <v>12</v>
      </c>
      <c r="R10" s="29"/>
      <c r="S10" s="35">
        <v>7.4022988505747103</v>
      </c>
      <c r="T10" s="28">
        <v>700</v>
      </c>
      <c r="U10" s="36">
        <v>100</v>
      </c>
      <c r="V10" s="37" t="s">
        <v>678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1.4467592592592593E-2</v>
      </c>
      <c r="AD10" s="39">
        <f t="shared" si="12"/>
        <v>-0.49913194444444442</v>
      </c>
      <c r="AE10" s="39">
        <v>-3.31</v>
      </c>
      <c r="AF10" s="39">
        <v>-1.35</v>
      </c>
      <c r="AG10" s="39">
        <v>0</v>
      </c>
    </row>
    <row r="11" spans="1:33" ht="15.75" customHeight="1" x14ac:dyDescent="0.2">
      <c r="A11" s="28" t="s">
        <v>47</v>
      </c>
      <c r="B11" s="28" t="s">
        <v>98</v>
      </c>
      <c r="C11" s="15">
        <f t="shared" si="4"/>
        <v>6.9621739130434781</v>
      </c>
      <c r="D11" s="29">
        <v>23</v>
      </c>
      <c r="E11" s="29">
        <v>0</v>
      </c>
      <c r="F11" s="30">
        <v>160.13</v>
      </c>
      <c r="G11" s="30">
        <v>0</v>
      </c>
      <c r="H11" s="31">
        <f t="shared" si="1"/>
        <v>0</v>
      </c>
      <c r="I11" s="31">
        <f t="shared" si="2"/>
        <v>0.1778011528827273</v>
      </c>
      <c r="J11" s="32">
        <f t="shared" si="5"/>
        <v>28.47129861111112</v>
      </c>
      <c r="K11" s="32">
        <f t="shared" si="3"/>
        <v>1.2378825483091791</v>
      </c>
      <c r="L11" s="29">
        <v>38</v>
      </c>
      <c r="M11" s="33">
        <f t="shared" si="6"/>
        <v>0.60526315789473684</v>
      </c>
      <c r="N11" s="29">
        <v>21</v>
      </c>
      <c r="O11" s="34">
        <f t="shared" ref="O11:P11" si="19">D11/7</f>
        <v>3.2857142857142856</v>
      </c>
      <c r="P11" s="34">
        <f t="shared" si="19"/>
        <v>0</v>
      </c>
      <c r="Q11" s="29">
        <f t="shared" si="8"/>
        <v>6</v>
      </c>
      <c r="R11" s="29"/>
      <c r="S11" s="35">
        <v>3.7083333333333299</v>
      </c>
      <c r="T11" s="28">
        <v>1122</v>
      </c>
      <c r="U11" s="36">
        <v>100</v>
      </c>
      <c r="V11" s="37" t="s">
        <v>679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1.4467592592592593E-2</v>
      </c>
      <c r="AD11" s="39">
        <f t="shared" si="12"/>
        <v>-0.45920138888888884</v>
      </c>
      <c r="AE11" s="39">
        <v>-3.31</v>
      </c>
      <c r="AF11" s="39">
        <v>-1.35</v>
      </c>
      <c r="AG11" s="39">
        <v>0</v>
      </c>
    </row>
    <row r="12" spans="1:33" ht="15.75" customHeight="1" x14ac:dyDescent="0.2">
      <c r="A12" s="28" t="s">
        <v>49</v>
      </c>
      <c r="B12" s="28" t="s">
        <v>100</v>
      </c>
      <c r="C12" s="15">
        <f t="shared" si="4"/>
        <v>6.9511764705882371</v>
      </c>
      <c r="D12" s="29">
        <v>17</v>
      </c>
      <c r="E12" s="29">
        <v>0</v>
      </c>
      <c r="F12" s="30">
        <v>118.17000000000003</v>
      </c>
      <c r="G12" s="30">
        <v>0</v>
      </c>
      <c r="H12" s="31">
        <f t="shared" si="1"/>
        <v>0</v>
      </c>
      <c r="I12" s="31">
        <f t="shared" si="2"/>
        <v>0.17673766842496222</v>
      </c>
      <c r="J12" s="32">
        <f t="shared" si="5"/>
        <v>20.885090277777792</v>
      </c>
      <c r="K12" s="32">
        <f t="shared" si="3"/>
        <v>1.2285347222222232</v>
      </c>
      <c r="L12" s="29">
        <v>28</v>
      </c>
      <c r="M12" s="33">
        <f t="shared" si="6"/>
        <v>0.6071428571428571</v>
      </c>
      <c r="N12" s="29">
        <v>4</v>
      </c>
      <c r="O12" s="34">
        <f t="shared" ref="O12:P12" si="20">D12/7</f>
        <v>2.4285714285714284</v>
      </c>
      <c r="P12" s="34">
        <f t="shared" si="20"/>
        <v>0</v>
      </c>
      <c r="Q12" s="29">
        <f t="shared" si="8"/>
        <v>1</v>
      </c>
      <c r="R12" s="29"/>
      <c r="S12" s="35">
        <v>4</v>
      </c>
      <c r="T12" s="28">
        <v>900</v>
      </c>
      <c r="U12" s="36">
        <v>75</v>
      </c>
      <c r="V12" s="37" t="s">
        <v>680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1.4467592592592593E-2</v>
      </c>
      <c r="AD12" s="39">
        <f t="shared" si="12"/>
        <v>-0.33940972222222221</v>
      </c>
      <c r="AE12" s="39">
        <v>-3.31</v>
      </c>
      <c r="AF12" s="39">
        <v>-1.35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6.98</v>
      </c>
      <c r="D13" s="29">
        <v>16</v>
      </c>
      <c r="E13" s="29">
        <v>0</v>
      </c>
      <c r="F13" s="32">
        <v>111.68</v>
      </c>
      <c r="G13" s="30">
        <v>0</v>
      </c>
      <c r="H13" s="31">
        <f t="shared" si="1"/>
        <v>0</v>
      </c>
      <c r="I13" s="31">
        <f t="shared" si="2"/>
        <v>0.17951786851321239</v>
      </c>
      <c r="J13" s="32">
        <f t="shared" si="5"/>
        <v>20.048555555555559</v>
      </c>
      <c r="K13" s="32">
        <f t="shared" si="3"/>
        <v>1.2530347222222225</v>
      </c>
      <c r="L13" s="29">
        <v>7</v>
      </c>
      <c r="M13" s="33">
        <f t="shared" si="6"/>
        <v>2.2857142857142856</v>
      </c>
      <c r="N13" s="29">
        <v>85</v>
      </c>
      <c r="O13" s="34">
        <f t="shared" ref="O13:P13" si="21">D13/7</f>
        <v>2.2857142857142856</v>
      </c>
      <c r="P13" s="34">
        <f t="shared" si="21"/>
        <v>0</v>
      </c>
      <c r="Q13" s="29">
        <f t="shared" si="8"/>
        <v>37</v>
      </c>
      <c r="R13" s="29"/>
      <c r="S13" s="35">
        <v>2.7619047619047601</v>
      </c>
      <c r="T13" s="28">
        <v>725</v>
      </c>
      <c r="U13" s="36">
        <v>350</v>
      </c>
      <c r="V13" s="37" t="s">
        <v>681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1.4467592592592593E-2</v>
      </c>
      <c r="AD13" s="39">
        <f t="shared" si="12"/>
        <v>-0.31944444444444442</v>
      </c>
      <c r="AE13" s="39">
        <v>-3.31</v>
      </c>
      <c r="AF13" s="39">
        <v>-1.35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6.9499999999999993</v>
      </c>
      <c r="D14" s="29">
        <v>26</v>
      </c>
      <c r="E14" s="29">
        <v>0</v>
      </c>
      <c r="F14" s="32">
        <v>180.7</v>
      </c>
      <c r="G14" s="30">
        <v>0</v>
      </c>
      <c r="H14" s="31">
        <f t="shared" si="1"/>
        <v>0</v>
      </c>
      <c r="I14" s="31">
        <f t="shared" si="2"/>
        <v>0.17662370103916869</v>
      </c>
      <c r="J14" s="32">
        <f t="shared" si="5"/>
        <v>31.915902777777781</v>
      </c>
      <c r="K14" s="32">
        <f t="shared" si="3"/>
        <v>1.2275347222222224</v>
      </c>
      <c r="L14" s="29">
        <v>27</v>
      </c>
      <c r="M14" s="33">
        <f t="shared" si="6"/>
        <v>0.96296296296296291</v>
      </c>
      <c r="N14" s="29">
        <v>70</v>
      </c>
      <c r="O14" s="34">
        <f t="shared" ref="O14:P14" si="22">D14/7</f>
        <v>3.7142857142857144</v>
      </c>
      <c r="P14" s="34">
        <f t="shared" si="22"/>
        <v>0</v>
      </c>
      <c r="Q14" s="29">
        <f t="shared" si="8"/>
        <v>18</v>
      </c>
      <c r="R14" s="29"/>
      <c r="S14" s="35">
        <v>5.80891719745222</v>
      </c>
      <c r="T14" s="28">
        <v>725</v>
      </c>
      <c r="U14" s="36">
        <v>350</v>
      </c>
      <c r="V14" s="37" t="s">
        <v>681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1.4467592592592593E-2</v>
      </c>
      <c r="AD14" s="39">
        <f t="shared" si="12"/>
        <v>-0.51909722222222221</v>
      </c>
      <c r="AE14" s="39">
        <v>-3.31</v>
      </c>
      <c r="AF14" s="39">
        <v>-1.35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6.9557142857142873</v>
      </c>
      <c r="D15" s="29">
        <v>14</v>
      </c>
      <c r="E15" s="29">
        <v>0</v>
      </c>
      <c r="F15" s="32">
        <v>97.380000000000024</v>
      </c>
      <c r="G15" s="30">
        <v>0</v>
      </c>
      <c r="H15" s="31">
        <f t="shared" si="1"/>
        <v>0</v>
      </c>
      <c r="I15" s="31">
        <f t="shared" si="2"/>
        <v>0.17717689578056195</v>
      </c>
      <c r="J15" s="32">
        <f t="shared" si="5"/>
        <v>17.253486111111126</v>
      </c>
      <c r="K15" s="32">
        <f t="shared" si="3"/>
        <v>1.2323918650793662</v>
      </c>
      <c r="L15" s="29">
        <v>24</v>
      </c>
      <c r="M15" s="33">
        <f t="shared" si="6"/>
        <v>0.58333333333333337</v>
      </c>
      <c r="N15" s="29">
        <v>40</v>
      </c>
      <c r="O15" s="34">
        <f t="shared" ref="O15:P15" si="23">D15/7</f>
        <v>2</v>
      </c>
      <c r="P15" s="34">
        <f t="shared" si="23"/>
        <v>0</v>
      </c>
      <c r="Q15" s="29">
        <f t="shared" si="8"/>
        <v>20</v>
      </c>
      <c r="R15" s="29"/>
      <c r="S15" s="35">
        <v>4.2918454935622297</v>
      </c>
      <c r="T15" s="28">
        <v>725</v>
      </c>
      <c r="U15" s="36">
        <v>350</v>
      </c>
      <c r="V15" s="37" t="s">
        <v>682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1.4467592592592593E-2</v>
      </c>
      <c r="AD15" s="39">
        <f t="shared" si="12"/>
        <v>-0.27951388888888884</v>
      </c>
      <c r="AE15" s="39">
        <v>-3.31</v>
      </c>
      <c r="AF15" s="39">
        <v>-1.35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6.950000000000002</v>
      </c>
      <c r="D16" s="29">
        <v>17</v>
      </c>
      <c r="E16" s="29">
        <v>0</v>
      </c>
      <c r="F16" s="32">
        <v>118.15000000000003</v>
      </c>
      <c r="G16" s="30">
        <v>0</v>
      </c>
      <c r="H16" s="31">
        <f t="shared" si="1"/>
        <v>0</v>
      </c>
      <c r="I16" s="31">
        <f t="shared" si="2"/>
        <v>0.17662370103916877</v>
      </c>
      <c r="J16" s="32">
        <f t="shared" si="5"/>
        <v>20.868090277777796</v>
      </c>
      <c r="K16" s="32">
        <f t="shared" si="3"/>
        <v>1.2275347222222233</v>
      </c>
      <c r="L16" s="29">
        <v>17</v>
      </c>
      <c r="M16" s="33">
        <f t="shared" si="6"/>
        <v>1</v>
      </c>
      <c r="N16" s="29">
        <v>83</v>
      </c>
      <c r="O16" s="34">
        <f t="shared" ref="O16:P16" si="24">D16/7</f>
        <v>2.4285714285714284</v>
      </c>
      <c r="P16" s="34">
        <f t="shared" si="24"/>
        <v>0</v>
      </c>
      <c r="Q16" s="29">
        <f t="shared" si="8"/>
        <v>34</v>
      </c>
      <c r="R16" s="29"/>
      <c r="S16" s="35">
        <v>3.63508771929824</v>
      </c>
      <c r="T16" s="28">
        <v>725</v>
      </c>
      <c r="U16" s="36">
        <v>350</v>
      </c>
      <c r="V16" s="37" t="s">
        <v>682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1.4467592592592593E-2</v>
      </c>
      <c r="AD16" s="39">
        <f t="shared" si="12"/>
        <v>-0.33940972222222221</v>
      </c>
      <c r="AE16" s="39">
        <v>-3.31</v>
      </c>
      <c r="AF16" s="39">
        <v>-1.35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6.950000000000002</v>
      </c>
      <c r="D17" s="29">
        <v>11</v>
      </c>
      <c r="E17" s="29">
        <v>1</v>
      </c>
      <c r="F17" s="32">
        <v>76.450000000000017</v>
      </c>
      <c r="G17" s="30">
        <v>0</v>
      </c>
      <c r="H17" s="31">
        <f t="shared" si="1"/>
        <v>0</v>
      </c>
      <c r="I17" s="31">
        <f t="shared" si="2"/>
        <v>0.17662370103916877</v>
      </c>
      <c r="J17" s="32">
        <f t="shared" si="5"/>
        <v>13.502881944444455</v>
      </c>
      <c r="K17" s="32">
        <f t="shared" si="3"/>
        <v>1.2275347222222233</v>
      </c>
      <c r="L17" s="29">
        <v>29</v>
      </c>
      <c r="M17" s="33">
        <f t="shared" si="6"/>
        <v>0.37931034482758619</v>
      </c>
      <c r="N17" s="29">
        <v>68</v>
      </c>
      <c r="O17" s="34">
        <f t="shared" ref="O17:P17" si="25">D17/7</f>
        <v>1.5714285714285714</v>
      </c>
      <c r="P17" s="34">
        <f t="shared" si="25"/>
        <v>0.14285714285714285</v>
      </c>
      <c r="Q17" s="29">
        <f t="shared" si="8"/>
        <v>39</v>
      </c>
      <c r="R17" s="29"/>
      <c r="S17" s="35">
        <v>3.0270270270270201</v>
      </c>
      <c r="T17" s="28">
        <v>575</v>
      </c>
      <c r="U17" s="36">
        <v>350</v>
      </c>
      <c r="V17" s="37" t="s">
        <v>683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1.4467592592592593E-2</v>
      </c>
      <c r="AD17" s="39">
        <f t="shared" si="12"/>
        <v>-0.21961805555555552</v>
      </c>
      <c r="AE17" s="39">
        <v>-3.31</v>
      </c>
      <c r="AF17" s="39">
        <v>-1.35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6.9499999999999993</v>
      </c>
      <c r="D18" s="29">
        <v>22</v>
      </c>
      <c r="E18" s="29">
        <v>0</v>
      </c>
      <c r="F18" s="32">
        <v>152.89999999999998</v>
      </c>
      <c r="G18" s="30">
        <v>0</v>
      </c>
      <c r="H18" s="31">
        <f t="shared" si="1"/>
        <v>0</v>
      </c>
      <c r="I18" s="31">
        <f t="shared" si="2"/>
        <v>0.17662370103916847</v>
      </c>
      <c r="J18" s="32">
        <f t="shared" si="5"/>
        <v>27.005763888888854</v>
      </c>
      <c r="K18" s="32">
        <f t="shared" si="3"/>
        <v>1.2275347222222206</v>
      </c>
      <c r="L18" s="29">
        <v>20</v>
      </c>
      <c r="M18" s="33">
        <f t="shared" si="6"/>
        <v>1.1000000000000001</v>
      </c>
      <c r="N18" s="29">
        <v>200</v>
      </c>
      <c r="O18" s="34">
        <f t="shared" ref="O18:P18" si="26">D18/7</f>
        <v>3.1428571428571428</v>
      </c>
      <c r="P18" s="34">
        <f t="shared" si="26"/>
        <v>0</v>
      </c>
      <c r="Q18" s="29">
        <f t="shared" si="8"/>
        <v>63</v>
      </c>
      <c r="R18" s="29"/>
      <c r="S18" s="35">
        <v>2.6240000000000001</v>
      </c>
      <c r="T18" s="28">
        <v>225</v>
      </c>
      <c r="U18" s="36">
        <v>0</v>
      </c>
      <c r="V18" s="37" t="s">
        <v>684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1.4467592592592593E-2</v>
      </c>
      <c r="AD18" s="39">
        <f t="shared" si="12"/>
        <v>-0.43923611111111105</v>
      </c>
      <c r="AE18" s="39">
        <v>-3.31</v>
      </c>
      <c r="AF18" s="39">
        <v>-1.35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6.9542857142857155</v>
      </c>
      <c r="D19" s="29">
        <v>14</v>
      </c>
      <c r="E19" s="29">
        <v>1</v>
      </c>
      <c r="F19" s="32">
        <v>97.360000000000014</v>
      </c>
      <c r="G19" s="30">
        <v>0</v>
      </c>
      <c r="H19" s="31">
        <f t="shared" si="1"/>
        <v>0</v>
      </c>
      <c r="I19" s="31">
        <f t="shared" si="2"/>
        <v>0.16733243746005672</v>
      </c>
      <c r="J19" s="32">
        <f t="shared" si="5"/>
        <v>16.291486111111123</v>
      </c>
      <c r="K19" s="32">
        <f t="shared" si="3"/>
        <v>1.1636775793650802</v>
      </c>
      <c r="L19" s="29">
        <v>30</v>
      </c>
      <c r="M19" s="33">
        <f t="shared" si="6"/>
        <v>0.46666666666666667</v>
      </c>
      <c r="N19" s="29">
        <v>182</v>
      </c>
      <c r="O19" s="34">
        <f t="shared" ref="O19:P19" si="27">D19/7</f>
        <v>2</v>
      </c>
      <c r="P19" s="34">
        <f t="shared" si="27"/>
        <v>0.14285714285714285</v>
      </c>
      <c r="Q19" s="29">
        <f t="shared" si="8"/>
        <v>84</v>
      </c>
      <c r="R19" s="29"/>
      <c r="S19" s="35">
        <v>3.3564668769716</v>
      </c>
      <c r="T19" s="28">
        <v>225</v>
      </c>
      <c r="U19" s="36">
        <v>25</v>
      </c>
      <c r="V19" s="37" t="s">
        <v>684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1.4467592592592593E-2</v>
      </c>
      <c r="AD19" s="39">
        <f t="shared" si="12"/>
        <v>-0.27951388888888884</v>
      </c>
      <c r="AE19" s="39">
        <v>-3.31</v>
      </c>
      <c r="AF19" s="39">
        <v>-1.4175000000000002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6.9500000000000011</v>
      </c>
      <c r="D20" s="29">
        <v>16</v>
      </c>
      <c r="E20" s="29">
        <v>2</v>
      </c>
      <c r="F20" s="32">
        <v>111.20000000000002</v>
      </c>
      <c r="G20" s="30">
        <v>0</v>
      </c>
      <c r="H20" s="31">
        <f t="shared" si="1"/>
        <v>0</v>
      </c>
      <c r="I20" s="31">
        <f t="shared" si="2"/>
        <v>0.16691147082334135</v>
      </c>
      <c r="J20" s="32">
        <f t="shared" si="5"/>
        <v>18.56055555555556</v>
      </c>
      <c r="K20" s="32">
        <f t="shared" si="3"/>
        <v>1.1600347222222225</v>
      </c>
      <c r="L20" s="29">
        <v>19</v>
      </c>
      <c r="M20" s="33">
        <f t="shared" si="6"/>
        <v>0.84210526315789469</v>
      </c>
      <c r="N20" s="29">
        <v>190</v>
      </c>
      <c r="O20" s="34">
        <f t="shared" ref="O20:P20" si="28">D20/7</f>
        <v>2.2857142857142856</v>
      </c>
      <c r="P20" s="34">
        <f t="shared" si="28"/>
        <v>0.2857142857142857</v>
      </c>
      <c r="Q20" s="29">
        <f t="shared" si="8"/>
        <v>73</v>
      </c>
      <c r="R20" s="29"/>
      <c r="S20" s="35">
        <v>2.9905362776025202</v>
      </c>
      <c r="T20" s="28">
        <v>225</v>
      </c>
      <c r="U20" s="36">
        <v>25</v>
      </c>
      <c r="V20" s="37" t="s">
        <v>685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1.4467592592592593E-2</v>
      </c>
      <c r="AD20" s="39">
        <f t="shared" si="12"/>
        <v>-0.31944444444444442</v>
      </c>
      <c r="AE20" s="39">
        <v>-3.31</v>
      </c>
      <c r="AF20" s="39">
        <v>-1.4175000000000002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6.950000000000002</v>
      </c>
      <c r="D21" s="29">
        <v>15</v>
      </c>
      <c r="E21" s="29">
        <v>2</v>
      </c>
      <c r="F21" s="32">
        <v>104.25000000000003</v>
      </c>
      <c r="G21" s="30">
        <v>0</v>
      </c>
      <c r="H21" s="31">
        <f t="shared" si="1"/>
        <v>0</v>
      </c>
      <c r="I21" s="31">
        <f t="shared" si="2"/>
        <v>0.16691147082334151</v>
      </c>
      <c r="J21" s="32">
        <f t="shared" si="5"/>
        <v>17.400520833333356</v>
      </c>
      <c r="K21" s="32">
        <f t="shared" si="3"/>
        <v>1.1600347222222238</v>
      </c>
      <c r="L21" s="29">
        <v>14</v>
      </c>
      <c r="M21" s="33">
        <f t="shared" si="6"/>
        <v>1.0714285714285714</v>
      </c>
      <c r="N21" s="29">
        <v>173</v>
      </c>
      <c r="O21" s="34">
        <f t="shared" ref="O21:P21" si="29">D21/7</f>
        <v>2.1428571428571428</v>
      </c>
      <c r="P21" s="34">
        <f t="shared" si="29"/>
        <v>0.2857142857142857</v>
      </c>
      <c r="Q21" s="29">
        <f t="shared" si="8"/>
        <v>71</v>
      </c>
      <c r="R21" s="29"/>
      <c r="S21" s="35">
        <v>2.1454545454545402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1.4467592592592593E-2</v>
      </c>
      <c r="AD21" s="39">
        <f t="shared" si="12"/>
        <v>-0.29947916666666663</v>
      </c>
      <c r="AE21" s="39">
        <v>-3.31</v>
      </c>
      <c r="AF21" s="39">
        <v>-1.4175000000000002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6.950000000000002</v>
      </c>
      <c r="D22" s="29">
        <v>13</v>
      </c>
      <c r="E22" s="29">
        <v>1</v>
      </c>
      <c r="F22" s="30">
        <v>90.350000000000023</v>
      </c>
      <c r="G22" s="30">
        <v>0</v>
      </c>
      <c r="H22" s="31">
        <f t="shared" si="1"/>
        <v>0</v>
      </c>
      <c r="I22" s="31">
        <f t="shared" si="2"/>
        <v>0.1669114708233414</v>
      </c>
      <c r="J22" s="32">
        <f t="shared" si="5"/>
        <v>15.0804513888889</v>
      </c>
      <c r="K22" s="32">
        <f t="shared" si="3"/>
        <v>1.1600347222222231</v>
      </c>
      <c r="L22" s="29">
        <v>18</v>
      </c>
      <c r="M22" s="33">
        <f t="shared" si="6"/>
        <v>0.72222222222222221</v>
      </c>
      <c r="N22" s="29">
        <v>158</v>
      </c>
      <c r="O22" s="34">
        <f t="shared" ref="O22:P22" si="30">D22/7</f>
        <v>1.8571428571428572</v>
      </c>
      <c r="P22" s="34">
        <f t="shared" si="30"/>
        <v>0.14285714285714285</v>
      </c>
      <c r="Q22" s="29">
        <f t="shared" si="8"/>
        <v>79</v>
      </c>
      <c r="R22" s="29"/>
      <c r="S22" s="35">
        <v>1.81190019193857</v>
      </c>
      <c r="T22" s="28">
        <v>225</v>
      </c>
      <c r="U22" s="36">
        <v>25</v>
      </c>
      <c r="V22" s="37" t="s">
        <v>686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1.4467592592592593E-2</v>
      </c>
      <c r="AD22" s="39">
        <f t="shared" si="12"/>
        <v>-0.2595486111111111</v>
      </c>
      <c r="AE22" s="39">
        <v>-3.31</v>
      </c>
      <c r="AF22" s="39">
        <v>-1.4175000000000002</v>
      </c>
      <c r="AG22" s="39">
        <v>0</v>
      </c>
    </row>
    <row r="23" spans="1:33" ht="15.75" customHeight="1" x14ac:dyDescent="0.2">
      <c r="A23" s="28" t="s">
        <v>65</v>
      </c>
      <c r="B23" s="28" t="s">
        <v>448</v>
      </c>
      <c r="C23" s="15">
        <f t="shared" si="4"/>
        <v>6.950000000000002</v>
      </c>
      <c r="D23" s="29">
        <v>15</v>
      </c>
      <c r="E23" s="29">
        <v>0</v>
      </c>
      <c r="F23" s="32">
        <v>104.25000000000003</v>
      </c>
      <c r="G23" s="30">
        <v>0</v>
      </c>
      <c r="H23" s="31">
        <f t="shared" si="1"/>
        <v>0</v>
      </c>
      <c r="I23" s="31">
        <f t="shared" si="2"/>
        <v>0.16691147082334151</v>
      </c>
      <c r="J23" s="32">
        <f t="shared" si="5"/>
        <v>17.400520833333356</v>
      </c>
      <c r="K23" s="32">
        <f t="shared" si="3"/>
        <v>1.1600347222222238</v>
      </c>
      <c r="L23" s="29">
        <v>21</v>
      </c>
      <c r="M23" s="33">
        <f t="shared" si="6"/>
        <v>0.7142857142857143</v>
      </c>
      <c r="N23" s="29">
        <v>146</v>
      </c>
      <c r="O23" s="34">
        <f t="shared" ref="O23:P23" si="31">D23/7</f>
        <v>2.1428571428571428</v>
      </c>
      <c r="P23" s="34">
        <f t="shared" si="31"/>
        <v>0</v>
      </c>
      <c r="Q23" s="29">
        <f t="shared" si="8"/>
        <v>68</v>
      </c>
      <c r="R23" s="29"/>
      <c r="S23" s="35">
        <v>1.86163522012578</v>
      </c>
      <c r="T23" s="28">
        <v>225</v>
      </c>
      <c r="U23" s="36">
        <v>25</v>
      </c>
      <c r="V23" s="37" t="s">
        <v>686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1.4467592592592593E-2</v>
      </c>
      <c r="AD23" s="39">
        <f t="shared" si="12"/>
        <v>-0.29947916666666663</v>
      </c>
      <c r="AE23" s="39">
        <v>-3.31</v>
      </c>
      <c r="AF23" s="39">
        <v>-1.4175000000000002</v>
      </c>
      <c r="AG23" s="39">
        <v>0</v>
      </c>
    </row>
    <row r="24" spans="1:33" ht="15.75" customHeight="1" x14ac:dyDescent="0.2">
      <c r="A24" s="28" t="s">
        <v>66</v>
      </c>
      <c r="B24" s="28" t="s">
        <v>687</v>
      </c>
      <c r="C24" s="15">
        <f t="shared" si="4"/>
        <v>6.9944117647058812</v>
      </c>
      <c r="D24" s="29">
        <v>34</v>
      </c>
      <c r="E24" s="29">
        <v>1</v>
      </c>
      <c r="F24" s="32">
        <v>237.80999999999997</v>
      </c>
      <c r="G24" s="32">
        <v>-26.83</v>
      </c>
      <c r="H24" s="31">
        <f t="shared" si="1"/>
        <v>0.11282115974937976</v>
      </c>
      <c r="I24" s="31">
        <f t="shared" si="2"/>
        <v>5.8427654663620217E-2</v>
      </c>
      <c r="J24" s="32">
        <f t="shared" si="5"/>
        <v>13.894680555555523</v>
      </c>
      <c r="K24" s="32">
        <f t="shared" si="3"/>
        <v>0.40866707516339773</v>
      </c>
      <c r="L24" s="29">
        <v>28</v>
      </c>
      <c r="M24" s="33">
        <f t="shared" si="6"/>
        <v>1.2142857142857142</v>
      </c>
      <c r="N24" s="29">
        <v>111</v>
      </c>
      <c r="O24" s="34">
        <f t="shared" ref="O24:P24" si="32">D24/7</f>
        <v>4.8571428571428568</v>
      </c>
      <c r="P24" s="34">
        <f t="shared" si="32"/>
        <v>0.14285714285714285</v>
      </c>
      <c r="Q24" s="29">
        <f t="shared" si="8"/>
        <v>22</v>
      </c>
      <c r="R24" s="29"/>
      <c r="S24" s="35">
        <v>2.3874345549738201</v>
      </c>
      <c r="T24" s="28">
        <v>225</v>
      </c>
      <c r="U24" s="36">
        <v>25</v>
      </c>
      <c r="V24" s="37" t="s">
        <v>688</v>
      </c>
      <c r="W24" s="28">
        <v>17</v>
      </c>
      <c r="X24" s="38">
        <f t="shared" si="9"/>
        <v>0.5</v>
      </c>
      <c r="Y24" s="39">
        <f t="shared" si="10"/>
        <v>1.3414999999999999</v>
      </c>
      <c r="Z24" s="28">
        <v>3</v>
      </c>
      <c r="AA24" s="28" t="s">
        <v>34</v>
      </c>
      <c r="AB24" s="40">
        <f t="shared" si="11"/>
        <v>-0.69</v>
      </c>
      <c r="AC24" s="41">
        <v>1.4467592592592593E-2</v>
      </c>
      <c r="AD24" s="39">
        <f t="shared" si="12"/>
        <v>-0.67881944444444442</v>
      </c>
      <c r="AE24" s="39">
        <v>-3.31</v>
      </c>
      <c r="AF24" s="39">
        <v>-1.4175000000000002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7.3274358974358966</v>
      </c>
      <c r="D25" s="29">
        <v>39</v>
      </c>
      <c r="E25" s="29">
        <v>0</v>
      </c>
      <c r="F25" s="32">
        <v>285.77</v>
      </c>
      <c r="G25" s="32">
        <v>-35.79</v>
      </c>
      <c r="H25" s="31">
        <f t="shared" si="1"/>
        <v>0.12524057808727299</v>
      </c>
      <c r="I25" s="31">
        <f t="shared" si="2"/>
        <v>7.6515569047369086E-2</v>
      </c>
      <c r="J25" s="32">
        <f t="shared" si="5"/>
        <v>21.865854166666661</v>
      </c>
      <c r="K25" s="32">
        <f t="shared" si="3"/>
        <v>0.56066292735042722</v>
      </c>
      <c r="L25" s="29">
        <v>63</v>
      </c>
      <c r="M25" s="33">
        <f t="shared" si="6"/>
        <v>0.61904761904761907</v>
      </c>
      <c r="N25" s="29">
        <v>66</v>
      </c>
      <c r="O25" s="34">
        <f t="shared" ref="O25:P25" si="33">D25/7</f>
        <v>5.5714285714285712</v>
      </c>
      <c r="P25" s="34">
        <f t="shared" si="33"/>
        <v>0</v>
      </c>
      <c r="Q25" s="29">
        <f t="shared" si="8"/>
        <v>11</v>
      </c>
      <c r="R25" s="29"/>
      <c r="S25" s="35">
        <v>2.9707602339181292</v>
      </c>
      <c r="T25" s="28">
        <v>225</v>
      </c>
      <c r="U25" s="36">
        <v>25</v>
      </c>
      <c r="V25" s="37" t="s">
        <v>688</v>
      </c>
      <c r="W25" s="14">
        <v>11</v>
      </c>
      <c r="X25" s="38">
        <f t="shared" si="9"/>
        <v>0.28205128205128205</v>
      </c>
      <c r="Y25" s="39">
        <f t="shared" si="10"/>
        <v>2.2368749999999999</v>
      </c>
      <c r="Z25" s="14">
        <v>5</v>
      </c>
      <c r="AA25" s="28" t="s">
        <v>34</v>
      </c>
      <c r="AB25" s="40">
        <f t="shared" si="11"/>
        <v>-0.69</v>
      </c>
      <c r="AC25" s="41">
        <v>1.4467592592592593E-2</v>
      </c>
      <c r="AD25" s="39">
        <f t="shared" si="12"/>
        <v>-0.77864583333333326</v>
      </c>
      <c r="AE25" s="39">
        <v>-3.31</v>
      </c>
      <c r="AF25" s="39">
        <v>-1.42</v>
      </c>
      <c r="AG25" s="39">
        <v>0</v>
      </c>
    </row>
    <row r="26" spans="1:33" ht="15.75" customHeight="1" x14ac:dyDescent="0.2">
      <c r="A26" s="14" t="s">
        <v>68</v>
      </c>
      <c r="B26" s="28" t="s">
        <v>687</v>
      </c>
      <c r="C26" s="15">
        <f t="shared" si="4"/>
        <v>6.7063999999999995</v>
      </c>
      <c r="D26" s="16">
        <v>25</v>
      </c>
      <c r="E26" s="16">
        <v>0</v>
      </c>
      <c r="F26" s="17">
        <v>167.66</v>
      </c>
      <c r="G26" s="17">
        <v>-28.009999999999991</v>
      </c>
      <c r="H26" s="31">
        <f t="shared" si="1"/>
        <v>0.16706429679112483</v>
      </c>
      <c r="I26" s="31">
        <f t="shared" si="2"/>
        <v>-4.8822807732580457E-2</v>
      </c>
      <c r="J26" s="32">
        <f t="shared" si="5"/>
        <v>-8.1856319444444399</v>
      </c>
      <c r="K26" s="32">
        <f t="shared" si="3"/>
        <v>-0.32742527777777758</v>
      </c>
      <c r="L26" s="16">
        <v>35</v>
      </c>
      <c r="M26" s="33">
        <f t="shared" si="6"/>
        <v>0.7142857142857143</v>
      </c>
      <c r="N26" s="16">
        <v>47</v>
      </c>
      <c r="O26" s="34">
        <f t="shared" ref="O26:P26" si="34">D26/7</f>
        <v>3.5714285714285716</v>
      </c>
      <c r="P26" s="34">
        <f t="shared" si="34"/>
        <v>0</v>
      </c>
      <c r="Q26" s="29">
        <f t="shared" si="8"/>
        <v>13</v>
      </c>
      <c r="R26" s="29"/>
      <c r="S26" s="21">
        <v>2.7659574468085109</v>
      </c>
      <c r="T26" s="28">
        <v>200</v>
      </c>
      <c r="U26" s="36" t="s">
        <v>33</v>
      </c>
      <c r="V26" s="37" t="s">
        <v>33</v>
      </c>
      <c r="W26" s="14">
        <v>9</v>
      </c>
      <c r="X26" s="38">
        <f t="shared" si="9"/>
        <v>0.36</v>
      </c>
      <c r="Y26" s="39">
        <f t="shared" si="10"/>
        <v>2.3341666666666661</v>
      </c>
      <c r="Z26" s="14">
        <v>3</v>
      </c>
      <c r="AA26" s="28" t="s">
        <v>34</v>
      </c>
      <c r="AB26" s="40">
        <f t="shared" si="11"/>
        <v>-0.69</v>
      </c>
      <c r="AC26" s="41">
        <v>1.4467592592592593E-2</v>
      </c>
      <c r="AD26" s="39">
        <f t="shared" si="12"/>
        <v>-0.49913194444444442</v>
      </c>
      <c r="AE26" s="25">
        <v>-3.47</v>
      </c>
      <c r="AF26" s="25">
        <v>-1.4175</v>
      </c>
      <c r="AG26" s="25">
        <v>0</v>
      </c>
    </row>
    <row r="27" spans="1:33" ht="15.75" customHeight="1" x14ac:dyDescent="0.2">
      <c r="A27" s="14" t="s">
        <v>69</v>
      </c>
      <c r="B27" s="14" t="s">
        <v>117</v>
      </c>
      <c r="C27" s="15">
        <f t="shared" si="4"/>
        <v>6.9590000000000005</v>
      </c>
      <c r="D27" s="16">
        <v>30</v>
      </c>
      <c r="E27" s="16">
        <v>2</v>
      </c>
      <c r="F27" s="17">
        <v>208.77</v>
      </c>
      <c r="G27" s="17">
        <v>-42.27</v>
      </c>
      <c r="H27" s="31">
        <f t="shared" si="1"/>
        <v>0.20247161948555828</v>
      </c>
      <c r="I27" s="31">
        <f t="shared" si="2"/>
        <v>-5.7668526767894628E-2</v>
      </c>
      <c r="J27" s="32">
        <f t="shared" si="5"/>
        <v>-12.039458333333362</v>
      </c>
      <c r="K27" s="32">
        <f t="shared" si="3"/>
        <v>-0.40131527777777876</v>
      </c>
      <c r="L27" s="16">
        <v>53</v>
      </c>
      <c r="M27" s="33">
        <f t="shared" si="6"/>
        <v>0.56603773584905659</v>
      </c>
      <c r="N27" s="16">
        <v>17</v>
      </c>
      <c r="O27" s="34">
        <f t="shared" ref="O27:P27" si="35">D27/7</f>
        <v>4.2857142857142856</v>
      </c>
      <c r="P27" s="34">
        <f t="shared" si="35"/>
        <v>0.2857142857142857</v>
      </c>
      <c r="Q27" s="29">
        <f t="shared" si="8"/>
        <v>3</v>
      </c>
      <c r="R27" s="29"/>
      <c r="S27" s="21">
        <v>2.4444444444444451</v>
      </c>
      <c r="T27" s="28">
        <v>200</v>
      </c>
      <c r="U27" s="36" t="s">
        <v>33</v>
      </c>
      <c r="V27" s="37" t="s">
        <v>33</v>
      </c>
      <c r="W27" s="14">
        <v>8</v>
      </c>
      <c r="X27" s="38">
        <f t="shared" si="9"/>
        <v>0.26666666666666666</v>
      </c>
      <c r="Y27" s="39">
        <f t="shared" si="10"/>
        <v>2.6418750000000002</v>
      </c>
      <c r="Z27" s="14">
        <v>8</v>
      </c>
      <c r="AA27" s="28" t="s">
        <v>34</v>
      </c>
      <c r="AB27" s="40">
        <f t="shared" si="11"/>
        <v>-0.69</v>
      </c>
      <c r="AC27" s="41">
        <v>1.4467592592592593E-2</v>
      </c>
      <c r="AD27" s="39">
        <f t="shared" si="12"/>
        <v>-0.59895833333333326</v>
      </c>
      <c r="AE27" s="25">
        <v>-3.47</v>
      </c>
      <c r="AF27" s="25">
        <v>-1.4175</v>
      </c>
      <c r="AG27" s="25">
        <v>0</v>
      </c>
    </row>
    <row r="28" spans="1:33" ht="15.75" customHeight="1" x14ac:dyDescent="0.2">
      <c r="A28" s="14" t="s">
        <v>70</v>
      </c>
      <c r="B28" s="28" t="s">
        <v>98</v>
      </c>
      <c r="C28" s="15">
        <f t="shared" si="4"/>
        <v>6.9881818181818183</v>
      </c>
      <c r="D28" s="16">
        <v>11</v>
      </c>
      <c r="E28" s="16">
        <v>1</v>
      </c>
      <c r="F28" s="17">
        <v>76.87</v>
      </c>
      <c r="G28" s="17">
        <v>-4.9800000000000004</v>
      </c>
      <c r="H28" s="31">
        <f t="shared" si="1"/>
        <v>6.4784701443996354E-2</v>
      </c>
      <c r="I28" s="31">
        <f t="shared" si="2"/>
        <v>8.2963209892603598E-2</v>
      </c>
      <c r="J28" s="32">
        <f t="shared" si="5"/>
        <v>6.3773819444444388</v>
      </c>
      <c r="K28" s="32">
        <f t="shared" si="3"/>
        <v>0.57976199494949443</v>
      </c>
      <c r="L28" s="16">
        <v>24</v>
      </c>
      <c r="M28" s="33">
        <f t="shared" si="6"/>
        <v>0.45833333333333331</v>
      </c>
      <c r="N28" s="16">
        <v>25</v>
      </c>
      <c r="O28" s="34">
        <f t="shared" ref="O28:P28" si="36">D28/7</f>
        <v>1.5714285714285714</v>
      </c>
      <c r="P28" s="34">
        <f t="shared" si="36"/>
        <v>0.14285714285714285</v>
      </c>
      <c r="Q28" s="29">
        <f t="shared" si="8"/>
        <v>14</v>
      </c>
      <c r="R28" s="29"/>
      <c r="S28" s="21">
        <v>2.8527131782945738</v>
      </c>
      <c r="T28" s="28">
        <v>200</v>
      </c>
      <c r="U28" s="36" t="s">
        <v>33</v>
      </c>
      <c r="V28" s="37" t="s">
        <v>33</v>
      </c>
      <c r="W28" s="14">
        <v>3</v>
      </c>
      <c r="X28" s="38">
        <f t="shared" si="9"/>
        <v>0.27272727272727271</v>
      </c>
      <c r="Y28" s="39">
        <f t="shared" si="10"/>
        <v>1.2450000000000001</v>
      </c>
      <c r="Z28" s="14">
        <v>1</v>
      </c>
      <c r="AA28" s="28" t="s">
        <v>34</v>
      </c>
      <c r="AB28" s="40">
        <f t="shared" si="11"/>
        <v>-0.69</v>
      </c>
      <c r="AC28" s="41">
        <v>1.4467592592592593E-2</v>
      </c>
      <c r="AD28" s="39">
        <f t="shared" si="12"/>
        <v>-0.21961805555555552</v>
      </c>
      <c r="AE28" s="25">
        <v>-3.47</v>
      </c>
      <c r="AF28" s="25">
        <v>-1.4175</v>
      </c>
      <c r="AG28" s="25">
        <v>0</v>
      </c>
    </row>
    <row r="29" spans="1:33" ht="15.75" customHeight="1" x14ac:dyDescent="0.2">
      <c r="A29" s="14" t="s">
        <v>71</v>
      </c>
      <c r="B29" s="14" t="s">
        <v>113</v>
      </c>
      <c r="C29" s="15">
        <f t="shared" si="4"/>
        <v>6.95</v>
      </c>
      <c r="D29" s="16">
        <v>8</v>
      </c>
      <c r="E29" s="16">
        <v>1</v>
      </c>
      <c r="F29" s="17">
        <v>55.6</v>
      </c>
      <c r="G29" s="17">
        <v>0</v>
      </c>
      <c r="H29" s="31">
        <f t="shared" si="1"/>
        <v>0</v>
      </c>
      <c r="I29" s="31">
        <f t="shared" si="2"/>
        <v>0.14388988808952838</v>
      </c>
      <c r="J29" s="32">
        <f t="shared" si="5"/>
        <v>8.0002777777777787</v>
      </c>
      <c r="K29" s="32">
        <f t="shared" si="3"/>
        <v>1.0000347222222223</v>
      </c>
      <c r="L29" s="16">
        <v>24</v>
      </c>
      <c r="M29" s="33">
        <f t="shared" si="6"/>
        <v>0.33333333333333331</v>
      </c>
      <c r="N29" s="16">
        <v>168</v>
      </c>
      <c r="O29" s="34">
        <f t="shared" ref="O29:P29" si="37">D29/7</f>
        <v>1.1428571428571428</v>
      </c>
      <c r="P29" s="34">
        <f t="shared" si="37"/>
        <v>0.14285714285714285</v>
      </c>
      <c r="Q29" s="29">
        <f t="shared" si="8"/>
        <v>130</v>
      </c>
      <c r="R29" s="29"/>
      <c r="S29" s="21">
        <v>2.0694980694980689</v>
      </c>
      <c r="T29" s="28">
        <v>200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1.4467592592592593E-2</v>
      </c>
      <c r="AD29" s="39">
        <f t="shared" si="12"/>
        <v>-0.15972222222222221</v>
      </c>
      <c r="AE29" s="25">
        <v>-3.47</v>
      </c>
      <c r="AF29" s="25">
        <v>-1.4175</v>
      </c>
      <c r="AG29" s="25">
        <v>0</v>
      </c>
    </row>
    <row r="30" spans="1:33" ht="15.75" customHeight="1" x14ac:dyDescent="0.2">
      <c r="A30" s="14" t="s">
        <v>72</v>
      </c>
      <c r="B30" s="14" t="s">
        <v>689</v>
      </c>
      <c r="C30" s="15">
        <f t="shared" si="4"/>
        <v>6.95</v>
      </c>
      <c r="D30" s="16">
        <v>22</v>
      </c>
      <c r="E30" s="16">
        <v>0</v>
      </c>
      <c r="F30" s="17">
        <v>152.9</v>
      </c>
      <c r="G30" s="17">
        <v>-17.53</v>
      </c>
      <c r="H30" s="31">
        <f t="shared" si="1"/>
        <v>0.11465009810333551</v>
      </c>
      <c r="I30" s="31">
        <f t="shared" si="2"/>
        <v>2.9239789986192845E-2</v>
      </c>
      <c r="J30" s="32">
        <f t="shared" si="5"/>
        <v>4.4707638888888859</v>
      </c>
      <c r="K30" s="32">
        <f t="shared" si="3"/>
        <v>0.20321654040404027</v>
      </c>
      <c r="L30" s="16">
        <v>26</v>
      </c>
      <c r="M30" s="33">
        <f t="shared" si="6"/>
        <v>0.84615384615384615</v>
      </c>
      <c r="N30" s="16">
        <v>148</v>
      </c>
      <c r="O30" s="34">
        <f t="shared" ref="O30:P30" si="38">D30/7</f>
        <v>3.1428571428571428</v>
      </c>
      <c r="P30" s="34">
        <f t="shared" si="38"/>
        <v>0</v>
      </c>
      <c r="Q30" s="29">
        <f t="shared" si="8"/>
        <v>47</v>
      </c>
      <c r="R30" s="29"/>
      <c r="S30" s="21">
        <v>2.2240663900414939</v>
      </c>
      <c r="T30" s="28">
        <v>200</v>
      </c>
      <c r="U30" s="36" t="s">
        <v>33</v>
      </c>
      <c r="V30" s="37" t="s">
        <v>33</v>
      </c>
      <c r="W30" s="14">
        <v>3</v>
      </c>
      <c r="X30" s="38">
        <f t="shared" si="9"/>
        <v>0.13636363636363635</v>
      </c>
      <c r="Y30" s="39">
        <f t="shared" si="10"/>
        <v>2.9216666666666669</v>
      </c>
      <c r="Z30" s="14">
        <v>3</v>
      </c>
      <c r="AA30" s="28" t="s">
        <v>34</v>
      </c>
      <c r="AB30" s="40">
        <f t="shared" si="11"/>
        <v>-0.69</v>
      </c>
      <c r="AC30" s="41">
        <v>1.4467592592592593E-2</v>
      </c>
      <c r="AD30" s="39">
        <f t="shared" si="12"/>
        <v>-0.43923611111111105</v>
      </c>
      <c r="AE30" s="25">
        <v>-3.47</v>
      </c>
      <c r="AF30" s="25">
        <v>-1.4175</v>
      </c>
      <c r="AG30" s="25">
        <v>0</v>
      </c>
    </row>
    <row r="31" spans="1:33" ht="15.75" customHeight="1" x14ac:dyDescent="0.2">
      <c r="A31" s="14" t="s">
        <v>73</v>
      </c>
      <c r="B31" s="50" t="s">
        <v>117</v>
      </c>
      <c r="C31" s="15">
        <f t="shared" si="4"/>
        <v>7.3346153846153817</v>
      </c>
      <c r="D31" s="16">
        <v>26</v>
      </c>
      <c r="E31" s="16">
        <v>0</v>
      </c>
      <c r="F31" s="17">
        <v>190.69999999999993</v>
      </c>
      <c r="G31" s="42">
        <v>-13.550000000000002</v>
      </c>
      <c r="H31" s="31">
        <f t="shared" si="1"/>
        <v>7.1054011536444722E-2</v>
      </c>
      <c r="I31" s="31">
        <f t="shared" si="2"/>
        <v>0.10986315038163458</v>
      </c>
      <c r="J31" s="32">
        <f t="shared" si="5"/>
        <v>20.950902777777706</v>
      </c>
      <c r="K31" s="32">
        <f t="shared" si="3"/>
        <v>0.80580395299145025</v>
      </c>
      <c r="L31" s="16">
        <v>44</v>
      </c>
      <c r="M31" s="33">
        <f t="shared" si="6"/>
        <v>0.59090909090909094</v>
      </c>
      <c r="N31" s="16">
        <v>119</v>
      </c>
      <c r="O31" s="34">
        <f t="shared" ref="O31:P32" si="39">D31/7</f>
        <v>3.7142857142857144</v>
      </c>
      <c r="P31" s="34">
        <f t="shared" si="39"/>
        <v>0</v>
      </c>
      <c r="Q31" s="29">
        <f t="shared" si="8"/>
        <v>32</v>
      </c>
      <c r="R31" s="29"/>
      <c r="S31" s="21">
        <v>2.0664206642066398</v>
      </c>
      <c r="T31" s="14">
        <v>200</v>
      </c>
      <c r="U31" s="22" t="s">
        <v>33</v>
      </c>
      <c r="V31" s="1" t="s">
        <v>1491</v>
      </c>
      <c r="W31" s="14">
        <v>5</v>
      </c>
      <c r="X31" s="38">
        <f t="shared" si="9"/>
        <v>0.19230769230769232</v>
      </c>
      <c r="Y31" s="39">
        <f t="shared" si="10"/>
        <v>2.2583333333333337</v>
      </c>
      <c r="Z31" s="14">
        <v>1</v>
      </c>
      <c r="AA31" s="14" t="s">
        <v>34</v>
      </c>
      <c r="AB31" s="40">
        <f t="shared" si="11"/>
        <v>-0.69</v>
      </c>
      <c r="AC31" s="27">
        <v>1.4467592592592593E-2</v>
      </c>
      <c r="AD31" s="39">
        <f t="shared" si="12"/>
        <v>-0.51909722222222221</v>
      </c>
      <c r="AE31" s="43">
        <v>-3.47</v>
      </c>
      <c r="AF31" s="43">
        <v>-1.4175000000000002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7.95</v>
      </c>
      <c r="D32" s="52">
        <v>12</v>
      </c>
      <c r="E32" s="52">
        <v>0</v>
      </c>
      <c r="F32" s="53">
        <v>95.4</v>
      </c>
      <c r="G32" s="53">
        <v>0</v>
      </c>
      <c r="H32" s="31">
        <f t="shared" si="1"/>
        <v>0</v>
      </c>
      <c r="I32" s="31">
        <f t="shared" si="2"/>
        <v>0.23270877009084567</v>
      </c>
      <c r="J32" s="32">
        <f t="shared" si="5"/>
        <v>22.20041666666668</v>
      </c>
      <c r="K32" s="32">
        <f t="shared" si="3"/>
        <v>1.8500347222222233</v>
      </c>
      <c r="L32" s="52">
        <v>16</v>
      </c>
      <c r="M32" s="33">
        <f t="shared" si="6"/>
        <v>0.75</v>
      </c>
      <c r="N32" s="52">
        <v>108</v>
      </c>
      <c r="O32" s="34">
        <f t="shared" si="39"/>
        <v>1.7142857142857142</v>
      </c>
      <c r="P32" s="34">
        <f t="shared" si="39"/>
        <v>0</v>
      </c>
      <c r="Q32" s="29">
        <f t="shared" si="8"/>
        <v>63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2.458049886621315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1.4467592592592593E-2</v>
      </c>
      <c r="AD32" s="39">
        <f t="shared" si="12"/>
        <v>-0.23958333333333331</v>
      </c>
      <c r="AE32" s="58">
        <v>-3.47</v>
      </c>
      <c r="AF32" s="58">
        <v>-1.4175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6.33203125" customWidth="1"/>
    <col min="22" max="22" width="69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Info!B1:BJ5000""),3,FALSE),"""")"),"10 Ft White Extension Cord 2 Pack - 16/2 Durable Electrical Cable")</f>
        <v>10 Ft White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Info!B1:BJ5000""),2,FALSE),"""")"),"B07Q4FHB9M")</f>
        <v>B07Q4FHB9M</v>
      </c>
      <c r="B2" s="3" t="s">
        <v>690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35" customHeight="1" x14ac:dyDescent="0.2">
      <c r="A3" s="76" t="s">
        <v>30</v>
      </c>
      <c r="B3" s="77"/>
      <c r="C3" s="47">
        <f>((AE32+AF32)/0.85)*-1</f>
        <v>8.3090572478352946</v>
      </c>
      <c r="D3" s="5">
        <f>SUM(D4:D99765)</f>
        <v>1522</v>
      </c>
      <c r="E3" s="5"/>
      <c r="F3" s="6">
        <f t="shared" ref="F3:G3" si="0">SUM(F4:F99765)</f>
        <v>16119.159999999994</v>
      </c>
      <c r="G3" s="6">
        <f t="shared" si="0"/>
        <v>-820.57</v>
      </c>
      <c r="H3" s="7">
        <f t="shared" ref="H3:H32" si="1">G3/F3*-1</f>
        <v>5.0906498849816018E-2</v>
      </c>
      <c r="I3" s="8">
        <f t="shared" ref="I3:I32" si="2">J3/F3</f>
        <v>0.110456679371903</v>
      </c>
      <c r="J3" s="6">
        <f>SUM(J4:J99765)</f>
        <v>1780.4688878644033</v>
      </c>
      <c r="K3" s="6">
        <f t="shared" ref="K3:K32" si="3">J3/D3</f>
        <v>1.1698218711329851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Sheet!a1:g5000""),2,FALSE),"""")"),"7.5 - March
2.5 - April
4.5 - May
4.5 - June
2.5 - July
2.5 - Aug
9.5 - Sept
7.5 - Oct
4.5 - Nov
8 - Dec
14 - Jan
7.5 - Feb")</f>
        <v>7.5 - March
2.5 - April
4.5 - May
4.5 - June
2.5 - July
2.5 - Aug
9.5 - Sept
7.5 - Oct
4.5 - Nov
8 - Dec
14 - Jan
7.5 -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QTY-19")</f>
        <v>Del QTY-19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QTY-375")</f>
        <v>US QTY-375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274</v>
      </c>
      <c r="X3" s="7">
        <f>W3/D3</f>
        <v>0.1800262812089356</v>
      </c>
      <c r="Y3" s="6"/>
      <c r="Z3" s="5"/>
      <c r="AA3" s="5"/>
      <c r="AB3" s="5"/>
      <c r="AC3" s="5"/>
      <c r="AD3" s="6">
        <f>SUM(AD4:AD99765)</f>
        <v>-52.582292005399431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Info!B2:BZ7000""),37,FALSE)),"""")*-1"),-2.81269866066)</f>
        <v>-2.8126986606600002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140</v>
      </c>
      <c r="C4" s="15">
        <f t="shared" ref="C4:C32" si="4">IFERROR(F4/D4," - ")</f>
        <v>11.178144329896893</v>
      </c>
      <c r="D4" s="16">
        <v>97</v>
      </c>
      <c r="E4" s="16">
        <v>0</v>
      </c>
      <c r="F4" s="17">
        <v>1084.2799999999986</v>
      </c>
      <c r="G4" s="17">
        <v>0</v>
      </c>
      <c r="H4" s="18">
        <f t="shared" si="1"/>
        <v>0</v>
      </c>
      <c r="I4" s="18">
        <f t="shared" si="2"/>
        <v>0.33127311218762534</v>
      </c>
      <c r="J4" s="17">
        <f t="shared" ref="J4:J32" si="5">F4*0.85+G4+AF4*D4+D4*AE4+AG4+AD4</f>
        <v>359.19281008279796</v>
      </c>
      <c r="K4" s="17">
        <f t="shared" si="3"/>
        <v>3.7030186606474018</v>
      </c>
      <c r="L4" s="16">
        <v>64</v>
      </c>
      <c r="M4" s="19">
        <f t="shared" ref="M4:M32" si="6">IFERROR(D4/L4,"-")</f>
        <v>1.515625</v>
      </c>
      <c r="N4" s="16">
        <v>787</v>
      </c>
      <c r="O4" s="20">
        <f t="shared" ref="O4:P4" si="7">D4/7</f>
        <v>13.857142857142858</v>
      </c>
      <c r="P4" s="20">
        <f t="shared" si="7"/>
        <v>0</v>
      </c>
      <c r="Q4" s="16">
        <f t="shared" ref="Q4:Q32" si="8">ROUNDDOWN(N4/(O4+P4),0)</f>
        <v>56</v>
      </c>
      <c r="R4" s="16"/>
      <c r="S4" s="21">
        <v>1.86923606331727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2.0760995370370371E-2</v>
      </c>
      <c r="AD4" s="25">
        <f t="shared" ref="AD4:AD32" si="12">IFERROR(AB4*AC4*D4*2,0)</f>
        <v>-2.7790668402777778</v>
      </c>
      <c r="AE4" s="25">
        <v>-3.31</v>
      </c>
      <c r="AF4" s="25">
        <v>-2.4597538461538462</v>
      </c>
      <c r="AG4" s="25">
        <v>0</v>
      </c>
    </row>
    <row r="5" spans="1:33" ht="15.75" customHeight="1" x14ac:dyDescent="0.2">
      <c r="A5" s="28" t="s">
        <v>35</v>
      </c>
      <c r="B5" s="28" t="s">
        <v>691</v>
      </c>
      <c r="C5" s="15">
        <f t="shared" si="4"/>
        <v>11.292836879432611</v>
      </c>
      <c r="D5" s="29">
        <v>141</v>
      </c>
      <c r="E5" s="29">
        <v>0</v>
      </c>
      <c r="F5" s="30">
        <v>1592.2899999999981</v>
      </c>
      <c r="G5" s="30">
        <v>0</v>
      </c>
      <c r="H5" s="31">
        <f t="shared" si="1"/>
        <v>0</v>
      </c>
      <c r="I5" s="31">
        <f t="shared" si="2"/>
        <v>0.1951831419070551</v>
      </c>
      <c r="J5" s="32">
        <f t="shared" si="5"/>
        <v>310.78816502718439</v>
      </c>
      <c r="K5" s="32">
        <f t="shared" si="3"/>
        <v>2.2041713831715204</v>
      </c>
      <c r="L5" s="29">
        <v>113</v>
      </c>
      <c r="M5" s="33">
        <f t="shared" si="6"/>
        <v>1.247787610619469</v>
      </c>
      <c r="N5" s="29">
        <v>645</v>
      </c>
      <c r="O5" s="34">
        <f t="shared" ref="O5:P5" si="13">D5/7</f>
        <v>20.142857142857142</v>
      </c>
      <c r="P5" s="34">
        <f t="shared" si="13"/>
        <v>0</v>
      </c>
      <c r="Q5" s="29">
        <f t="shared" si="8"/>
        <v>32</v>
      </c>
      <c r="R5" s="29"/>
      <c r="S5" s="35">
        <v>1.2926613616268701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2.5352259559675547E-2</v>
      </c>
      <c r="AD5" s="39">
        <f t="shared" si="12"/>
        <v>-4.9330426651216683</v>
      </c>
      <c r="AE5" s="39">
        <v>-4.9000000000000004</v>
      </c>
      <c r="AF5" s="39">
        <v>-2.4597538461538462</v>
      </c>
      <c r="AG5" s="39">
        <v>0</v>
      </c>
    </row>
    <row r="6" spans="1:33" ht="15.75" customHeight="1" x14ac:dyDescent="0.2">
      <c r="A6" s="28" t="s">
        <v>37</v>
      </c>
      <c r="B6" s="28" t="s">
        <v>494</v>
      </c>
      <c r="C6" s="15">
        <f t="shared" si="4"/>
        <v>12.751506849315076</v>
      </c>
      <c r="D6" s="29">
        <v>73</v>
      </c>
      <c r="E6" s="29">
        <v>0</v>
      </c>
      <c r="F6" s="30">
        <v>930.86000000000058</v>
      </c>
      <c r="G6" s="30">
        <v>0</v>
      </c>
      <c r="H6" s="31">
        <f t="shared" si="1"/>
        <v>0</v>
      </c>
      <c r="I6" s="31">
        <f t="shared" si="2"/>
        <v>0.27009210687511492</v>
      </c>
      <c r="J6" s="32">
        <f t="shared" si="5"/>
        <v>251.41793860576962</v>
      </c>
      <c r="K6" s="32">
        <f t="shared" si="3"/>
        <v>3.4440813507639674</v>
      </c>
      <c r="L6" s="29">
        <v>84</v>
      </c>
      <c r="M6" s="33">
        <f t="shared" si="6"/>
        <v>0.86904761904761907</v>
      </c>
      <c r="N6" s="29">
        <v>574</v>
      </c>
      <c r="O6" s="34">
        <f t="shared" ref="O6:P6" si="14">D6/7</f>
        <v>10.428571428571429</v>
      </c>
      <c r="P6" s="34">
        <f t="shared" si="14"/>
        <v>0</v>
      </c>
      <c r="Q6" s="29">
        <f t="shared" si="8"/>
        <v>55</v>
      </c>
      <c r="R6" s="29"/>
      <c r="S6" s="35">
        <v>1.6035856573705101</v>
      </c>
      <c r="T6" s="28">
        <v>2125</v>
      </c>
      <c r="U6" s="36">
        <v>500</v>
      </c>
      <c r="V6" s="37" t="s">
        <v>692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2.5322916666666664E-2</v>
      </c>
      <c r="AD6" s="39">
        <f t="shared" si="12"/>
        <v>-2.5510306249999997</v>
      </c>
      <c r="AE6" s="39">
        <v>-4.9000000000000004</v>
      </c>
      <c r="AF6" s="39">
        <v>-2.4597538461538462</v>
      </c>
      <c r="AG6" s="39">
        <v>0</v>
      </c>
    </row>
    <row r="7" spans="1:33" ht="15.75" customHeight="1" x14ac:dyDescent="0.2">
      <c r="A7" s="28" t="s">
        <v>39</v>
      </c>
      <c r="B7" s="28" t="s">
        <v>693</v>
      </c>
      <c r="C7" s="15">
        <f t="shared" si="4"/>
        <v>13.623600000000009</v>
      </c>
      <c r="D7" s="29">
        <v>50</v>
      </c>
      <c r="E7" s="29">
        <v>0</v>
      </c>
      <c r="F7" s="30">
        <v>681.1800000000004</v>
      </c>
      <c r="G7" s="30">
        <v>0</v>
      </c>
      <c r="H7" s="31">
        <f t="shared" si="1"/>
        <v>0</v>
      </c>
      <c r="I7" s="31">
        <f t="shared" si="2"/>
        <v>0.30721399107770037</v>
      </c>
      <c r="J7" s="32">
        <f t="shared" si="5"/>
        <v>209.26802644230804</v>
      </c>
      <c r="K7" s="32">
        <f t="shared" si="3"/>
        <v>4.1853605288461608</v>
      </c>
      <c r="L7" s="29">
        <v>72</v>
      </c>
      <c r="M7" s="33">
        <f t="shared" si="6"/>
        <v>0.69444444444444442</v>
      </c>
      <c r="N7" s="29">
        <v>517</v>
      </c>
      <c r="O7" s="34">
        <f t="shared" ref="O7:P7" si="15">D7/7</f>
        <v>7.1428571428571432</v>
      </c>
      <c r="P7" s="34">
        <f t="shared" si="15"/>
        <v>0</v>
      </c>
      <c r="Q7" s="29">
        <f t="shared" si="8"/>
        <v>72</v>
      </c>
      <c r="R7" s="29"/>
      <c r="S7" s="35">
        <v>1.9702176403207301</v>
      </c>
      <c r="T7" s="28">
        <v>1625</v>
      </c>
      <c r="U7" s="36">
        <v>500</v>
      </c>
      <c r="V7" s="37" t="s">
        <v>692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2.5322916666666664E-2</v>
      </c>
      <c r="AD7" s="39">
        <f t="shared" si="12"/>
        <v>-1.7472812499999997</v>
      </c>
      <c r="AE7" s="39">
        <v>-4.9000000000000004</v>
      </c>
      <c r="AF7" s="39">
        <v>-2.4597538461538462</v>
      </c>
      <c r="AG7" s="39">
        <v>0</v>
      </c>
    </row>
    <row r="8" spans="1:33" ht="15.75" customHeight="1" x14ac:dyDescent="0.2">
      <c r="A8" s="28" t="s">
        <v>41</v>
      </c>
      <c r="B8" s="28" t="s">
        <v>694</v>
      </c>
      <c r="C8" s="15">
        <f t="shared" si="4"/>
        <v>12.719387755102041</v>
      </c>
      <c r="D8" s="29">
        <v>49</v>
      </c>
      <c r="E8" s="29">
        <v>0</v>
      </c>
      <c r="F8" s="30">
        <v>623.25</v>
      </c>
      <c r="G8" s="30">
        <v>0</v>
      </c>
      <c r="H8" s="31">
        <f t="shared" si="1"/>
        <v>0</v>
      </c>
      <c r="I8" s="31">
        <f t="shared" si="2"/>
        <v>0.26860836642599267</v>
      </c>
      <c r="J8" s="32">
        <f t="shared" si="5"/>
        <v>167.41016437499994</v>
      </c>
      <c r="K8" s="32">
        <f t="shared" si="3"/>
        <v>3.4165339668367336</v>
      </c>
      <c r="L8" s="29">
        <v>42</v>
      </c>
      <c r="M8" s="33">
        <f t="shared" si="6"/>
        <v>1.1666666666666667</v>
      </c>
      <c r="N8" s="29">
        <v>470</v>
      </c>
      <c r="O8" s="34">
        <f t="shared" ref="O8:P8" si="16">D8/7</f>
        <v>7</v>
      </c>
      <c r="P8" s="34">
        <f t="shared" si="16"/>
        <v>0</v>
      </c>
      <c r="Q8" s="29">
        <f t="shared" si="8"/>
        <v>67</v>
      </c>
      <c r="R8" s="29"/>
      <c r="S8" s="35">
        <v>2.2934362934362902</v>
      </c>
      <c r="T8" s="28">
        <v>1625</v>
      </c>
      <c r="U8" s="36">
        <v>500</v>
      </c>
      <c r="V8" s="37" t="s">
        <v>695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2.5322916666666664E-2</v>
      </c>
      <c r="AD8" s="39">
        <f t="shared" si="12"/>
        <v>-1.7123356249999997</v>
      </c>
      <c r="AE8" s="39">
        <v>-4.9000000000000004</v>
      </c>
      <c r="AF8" s="39">
        <v>-2.46</v>
      </c>
      <c r="AG8" s="39">
        <v>0</v>
      </c>
    </row>
    <row r="9" spans="1:33" ht="15.75" customHeight="1" x14ac:dyDescent="0.2">
      <c r="A9" s="28" t="s">
        <v>43</v>
      </c>
      <c r="B9" s="28" t="s">
        <v>696</v>
      </c>
      <c r="C9" s="15">
        <f t="shared" si="4"/>
        <v>10.131190476190476</v>
      </c>
      <c r="D9" s="29">
        <v>42</v>
      </c>
      <c r="E9" s="29">
        <v>0</v>
      </c>
      <c r="F9" s="30">
        <v>425.51</v>
      </c>
      <c r="G9" s="30">
        <v>0</v>
      </c>
      <c r="H9" s="31">
        <f t="shared" si="1"/>
        <v>0</v>
      </c>
      <c r="I9" s="31">
        <f t="shared" si="2"/>
        <v>0.1182013237960604</v>
      </c>
      <c r="J9" s="32">
        <f t="shared" si="5"/>
        <v>50.295845288461656</v>
      </c>
      <c r="K9" s="32">
        <f t="shared" si="3"/>
        <v>1.1975201259157537</v>
      </c>
      <c r="L9" s="29">
        <v>71</v>
      </c>
      <c r="M9" s="33">
        <f t="shared" si="6"/>
        <v>0.59154929577464788</v>
      </c>
      <c r="N9" s="29">
        <v>432</v>
      </c>
      <c r="O9" s="34">
        <f t="shared" ref="O9:P9" si="17">D9/7</f>
        <v>6</v>
      </c>
      <c r="P9" s="34">
        <f t="shared" si="17"/>
        <v>0</v>
      </c>
      <c r="Q9" s="29">
        <f t="shared" si="8"/>
        <v>72</v>
      </c>
      <c r="R9" s="29"/>
      <c r="S9" s="35">
        <v>1.4492063492063401</v>
      </c>
      <c r="T9" s="28">
        <v>1625</v>
      </c>
      <c r="U9" s="36">
        <v>500</v>
      </c>
      <c r="V9" s="37" t="s">
        <v>697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2.5322916666666664E-2</v>
      </c>
      <c r="AD9" s="39">
        <f t="shared" si="12"/>
        <v>-1.4677162499999998</v>
      </c>
      <c r="AE9" s="39">
        <v>-4.9000000000000004</v>
      </c>
      <c r="AF9" s="39">
        <v>-2.4790461538461499</v>
      </c>
      <c r="AG9" s="39">
        <v>0</v>
      </c>
    </row>
    <row r="10" spans="1:33" ht="15.75" customHeight="1" x14ac:dyDescent="0.2">
      <c r="A10" s="28" t="s">
        <v>45</v>
      </c>
      <c r="B10" s="28" t="s">
        <v>698</v>
      </c>
      <c r="C10" s="15">
        <f t="shared" si="4"/>
        <v>9.1742528735632227</v>
      </c>
      <c r="D10" s="29">
        <v>87</v>
      </c>
      <c r="E10" s="29">
        <v>4</v>
      </c>
      <c r="F10" s="30">
        <v>798.16000000000042</v>
      </c>
      <c r="G10" s="30">
        <v>-68.089999999999989</v>
      </c>
      <c r="H10" s="31">
        <f t="shared" si="1"/>
        <v>8.530871003307601E-2</v>
      </c>
      <c r="I10" s="31">
        <f t="shared" si="2"/>
        <v>-4.3439015685595259E-2</v>
      </c>
      <c r="J10" s="32">
        <f t="shared" si="5"/>
        <v>-34.671284759614728</v>
      </c>
      <c r="K10" s="32">
        <f t="shared" si="3"/>
        <v>-0.3985205144783302</v>
      </c>
      <c r="L10" s="29">
        <v>82</v>
      </c>
      <c r="M10" s="33">
        <f t="shared" si="6"/>
        <v>1.0609756097560976</v>
      </c>
      <c r="N10" s="29">
        <v>344</v>
      </c>
      <c r="O10" s="34">
        <f t="shared" ref="O10:P10" si="18">D10/7</f>
        <v>12.428571428571429</v>
      </c>
      <c r="P10" s="34">
        <f t="shared" si="18"/>
        <v>0.5714285714285714</v>
      </c>
      <c r="Q10" s="29">
        <f t="shared" si="8"/>
        <v>26</v>
      </c>
      <c r="R10" s="29"/>
      <c r="S10" s="35">
        <v>1.78484565014031</v>
      </c>
      <c r="T10" s="28">
        <v>1625</v>
      </c>
      <c r="U10" s="36">
        <v>500</v>
      </c>
      <c r="V10" s="37" t="s">
        <v>699</v>
      </c>
      <c r="W10" s="28">
        <v>40</v>
      </c>
      <c r="X10" s="38">
        <f t="shared" si="9"/>
        <v>0.45977011494252873</v>
      </c>
      <c r="Y10" s="39">
        <f t="shared" si="10"/>
        <v>1.1348333333333331</v>
      </c>
      <c r="Z10" s="28">
        <v>20</v>
      </c>
      <c r="AA10" s="28" t="s">
        <v>34</v>
      </c>
      <c r="AB10" s="40">
        <f t="shared" si="11"/>
        <v>-0.69</v>
      </c>
      <c r="AC10" s="41">
        <v>2.5322916666666664E-2</v>
      </c>
      <c r="AD10" s="39">
        <f t="shared" si="12"/>
        <v>-3.0402693749999994</v>
      </c>
      <c r="AE10" s="39">
        <v>-4.9000000000000004</v>
      </c>
      <c r="AF10" s="39">
        <v>-2.4790461538461499</v>
      </c>
      <c r="AG10" s="39">
        <v>0</v>
      </c>
    </row>
    <row r="11" spans="1:33" ht="15.75" customHeight="1" x14ac:dyDescent="0.2">
      <c r="A11" s="28" t="s">
        <v>47</v>
      </c>
      <c r="B11" s="28" t="s">
        <v>700</v>
      </c>
      <c r="C11" s="15">
        <f t="shared" si="4"/>
        <v>9.759824561403514</v>
      </c>
      <c r="D11" s="29">
        <v>57</v>
      </c>
      <c r="E11" s="29">
        <v>7</v>
      </c>
      <c r="F11" s="30">
        <v>556.31000000000029</v>
      </c>
      <c r="G11" s="30">
        <v>-12.950000000000001</v>
      </c>
      <c r="H11" s="31">
        <f t="shared" si="1"/>
        <v>2.3278387949165025E-2</v>
      </c>
      <c r="I11" s="31">
        <f t="shared" si="2"/>
        <v>6.7077652038916497E-2</v>
      </c>
      <c r="J11" s="32">
        <f t="shared" si="5"/>
        <v>37.315968605769655</v>
      </c>
      <c r="K11" s="32">
        <f t="shared" si="3"/>
        <v>0.65466611589069568</v>
      </c>
      <c r="L11" s="29">
        <v>56</v>
      </c>
      <c r="M11" s="33">
        <f t="shared" si="6"/>
        <v>1.0178571428571428</v>
      </c>
      <c r="N11" s="29">
        <v>279</v>
      </c>
      <c r="O11" s="34">
        <f t="shared" ref="O11:P11" si="19">D11/7</f>
        <v>8.1428571428571423</v>
      </c>
      <c r="P11" s="34">
        <f t="shared" si="19"/>
        <v>1</v>
      </c>
      <c r="Q11" s="29">
        <f t="shared" si="8"/>
        <v>30</v>
      </c>
      <c r="R11" s="29"/>
      <c r="S11" s="35">
        <v>2.0986066452304302</v>
      </c>
      <c r="T11" s="28">
        <v>3014</v>
      </c>
      <c r="U11" s="36">
        <v>500</v>
      </c>
      <c r="V11" s="37" t="s">
        <v>701</v>
      </c>
      <c r="W11" s="28">
        <v>3</v>
      </c>
      <c r="X11" s="38">
        <f t="shared" si="9"/>
        <v>5.2631578947368418E-2</v>
      </c>
      <c r="Y11" s="39">
        <f t="shared" si="10"/>
        <v>2.1583333333333337</v>
      </c>
      <c r="Z11" s="28">
        <v>3</v>
      </c>
      <c r="AA11" s="28" t="s">
        <v>34</v>
      </c>
      <c r="AB11" s="40">
        <f t="shared" si="11"/>
        <v>-0.69</v>
      </c>
      <c r="AC11" s="41">
        <v>2.5322916666666664E-2</v>
      </c>
      <c r="AD11" s="39">
        <f t="shared" si="12"/>
        <v>-1.9919006249999998</v>
      </c>
      <c r="AE11" s="39">
        <v>-4.9000000000000004</v>
      </c>
      <c r="AF11" s="39">
        <v>-2.4790461538461499</v>
      </c>
      <c r="AG11" s="39">
        <v>0</v>
      </c>
    </row>
    <row r="12" spans="1:33" ht="15.75" customHeight="1" x14ac:dyDescent="0.2">
      <c r="A12" s="28" t="s">
        <v>49</v>
      </c>
      <c r="B12" s="28" t="s">
        <v>149</v>
      </c>
      <c r="C12" s="15">
        <f t="shared" si="4"/>
        <v>10.400444444444451</v>
      </c>
      <c r="D12" s="29">
        <v>90</v>
      </c>
      <c r="E12" s="29">
        <v>3</v>
      </c>
      <c r="F12" s="30">
        <v>936.04000000000065</v>
      </c>
      <c r="G12" s="30">
        <v>0</v>
      </c>
      <c r="H12" s="31">
        <f t="shared" si="1"/>
        <v>0</v>
      </c>
      <c r="I12" s="31">
        <f t="shared" si="2"/>
        <v>0.13714663892979673</v>
      </c>
      <c r="J12" s="32">
        <f t="shared" si="5"/>
        <v>128.37473990384703</v>
      </c>
      <c r="K12" s="32">
        <f t="shared" si="3"/>
        <v>1.4263859989316336</v>
      </c>
      <c r="L12" s="29">
        <v>40</v>
      </c>
      <c r="M12" s="33">
        <f t="shared" si="6"/>
        <v>2.25</v>
      </c>
      <c r="N12" s="29">
        <v>185</v>
      </c>
      <c r="O12" s="34">
        <f t="shared" ref="O12:P12" si="20">D12/7</f>
        <v>12.857142857142858</v>
      </c>
      <c r="P12" s="34">
        <f t="shared" si="20"/>
        <v>0.42857142857142855</v>
      </c>
      <c r="Q12" s="29">
        <f t="shared" si="8"/>
        <v>13</v>
      </c>
      <c r="R12" s="29"/>
      <c r="S12" s="35">
        <v>2.50587507730364</v>
      </c>
      <c r="T12" s="28">
        <v>2350</v>
      </c>
      <c r="U12" s="36">
        <v>500</v>
      </c>
      <c r="V12" s="37" t="s">
        <v>702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2.5322916666666664E-2</v>
      </c>
      <c r="AD12" s="39">
        <f t="shared" si="12"/>
        <v>-3.1451062499999995</v>
      </c>
      <c r="AE12" s="39">
        <v>-4.9000000000000004</v>
      </c>
      <c r="AF12" s="39">
        <v>-2.4790461538461499</v>
      </c>
      <c r="AG12" s="39">
        <v>0</v>
      </c>
    </row>
    <row r="13" spans="1:33" ht="15.75" customHeight="1" x14ac:dyDescent="0.2">
      <c r="A13" s="28" t="s">
        <v>51</v>
      </c>
      <c r="B13" s="28" t="s">
        <v>668</v>
      </c>
      <c r="C13" s="15">
        <f t="shared" si="4"/>
        <v>10.894883720930233</v>
      </c>
      <c r="D13" s="29">
        <v>43</v>
      </c>
      <c r="E13" s="29">
        <v>0</v>
      </c>
      <c r="F13" s="32">
        <v>468.48</v>
      </c>
      <c r="G13" s="30">
        <v>0</v>
      </c>
      <c r="H13" s="31">
        <f t="shared" si="1"/>
        <v>0</v>
      </c>
      <c r="I13" s="31">
        <f t="shared" si="2"/>
        <v>0.16856586860698433</v>
      </c>
      <c r="J13" s="32">
        <f t="shared" si="5"/>
        <v>78.969738125000021</v>
      </c>
      <c r="K13" s="32">
        <f t="shared" si="3"/>
        <v>1.8365055377906983</v>
      </c>
      <c r="L13" s="29">
        <v>27</v>
      </c>
      <c r="M13" s="33">
        <f t="shared" si="6"/>
        <v>1.5925925925925926</v>
      </c>
      <c r="N13" s="29">
        <v>147</v>
      </c>
      <c r="O13" s="34">
        <f t="shared" ref="O13:P13" si="21">D13/7</f>
        <v>6.1428571428571432</v>
      </c>
      <c r="P13" s="34">
        <f t="shared" si="21"/>
        <v>0</v>
      </c>
      <c r="Q13" s="29">
        <f t="shared" si="8"/>
        <v>23</v>
      </c>
      <c r="R13" s="29"/>
      <c r="S13" s="35">
        <v>2.63709677419354</v>
      </c>
      <c r="T13" s="28">
        <v>1525</v>
      </c>
      <c r="U13" s="36">
        <v>350</v>
      </c>
      <c r="V13" s="37" t="s">
        <v>703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2.5322916666666664E-2</v>
      </c>
      <c r="AD13" s="39">
        <f t="shared" si="12"/>
        <v>-1.5026618749999998</v>
      </c>
      <c r="AE13" s="39">
        <v>-4.9000000000000004</v>
      </c>
      <c r="AF13" s="39">
        <v>-2.4891999999999999</v>
      </c>
      <c r="AG13" s="39">
        <v>0</v>
      </c>
    </row>
    <row r="14" spans="1:33" ht="15.75" customHeight="1" x14ac:dyDescent="0.2">
      <c r="A14" s="28" t="s">
        <v>53</v>
      </c>
      <c r="B14" s="28" t="s">
        <v>113</v>
      </c>
      <c r="C14" s="15">
        <f t="shared" si="4"/>
        <v>10.953333333333331</v>
      </c>
      <c r="D14" s="29">
        <v>27</v>
      </c>
      <c r="E14" s="29">
        <v>2</v>
      </c>
      <c r="F14" s="32">
        <v>295.73999999999995</v>
      </c>
      <c r="G14" s="30">
        <v>0</v>
      </c>
      <c r="H14" s="31">
        <f t="shared" si="1"/>
        <v>0</v>
      </c>
      <c r="I14" s="31">
        <f t="shared" si="2"/>
        <v>0.17220216448569683</v>
      </c>
      <c r="J14" s="32">
        <f t="shared" si="5"/>
        <v>50.92706812499997</v>
      </c>
      <c r="K14" s="32">
        <f t="shared" si="3"/>
        <v>1.8861877083333323</v>
      </c>
      <c r="L14" s="29">
        <v>28</v>
      </c>
      <c r="M14" s="33">
        <f t="shared" si="6"/>
        <v>0.9642857142857143</v>
      </c>
      <c r="N14" s="29">
        <v>113</v>
      </c>
      <c r="O14" s="34">
        <f t="shared" ref="O14:P14" si="22">D14/7</f>
        <v>3.8571428571428572</v>
      </c>
      <c r="P14" s="34">
        <f t="shared" si="22"/>
        <v>0.2857142857142857</v>
      </c>
      <c r="Q14" s="29">
        <f t="shared" si="8"/>
        <v>27</v>
      </c>
      <c r="R14" s="29"/>
      <c r="S14" s="35">
        <v>1.6243093922651901</v>
      </c>
      <c r="T14" s="28">
        <v>1525</v>
      </c>
      <c r="U14" s="36">
        <v>350</v>
      </c>
      <c r="V14" s="37" t="s">
        <v>703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2.5322916666666664E-2</v>
      </c>
      <c r="AD14" s="39">
        <f t="shared" si="12"/>
        <v>-0.9435318749999998</v>
      </c>
      <c r="AE14" s="39">
        <v>-4.9000000000000004</v>
      </c>
      <c r="AF14" s="39">
        <v>-2.4891999999999999</v>
      </c>
      <c r="AG14" s="39">
        <v>0</v>
      </c>
    </row>
    <row r="15" spans="1:33" ht="15.75" customHeight="1" x14ac:dyDescent="0.2">
      <c r="A15" s="28" t="s">
        <v>54</v>
      </c>
      <c r="B15" s="28" t="s">
        <v>117</v>
      </c>
      <c r="C15" s="15">
        <f t="shared" si="4"/>
        <v>10.568235294117647</v>
      </c>
      <c r="D15" s="29">
        <v>51</v>
      </c>
      <c r="E15" s="29">
        <v>4</v>
      </c>
      <c r="F15" s="32">
        <v>538.98</v>
      </c>
      <c r="G15" s="30">
        <v>-36.159999999999997</v>
      </c>
      <c r="H15" s="31">
        <f t="shared" si="1"/>
        <v>6.7089687929051164E-2</v>
      </c>
      <c r="I15" s="31">
        <f t="shared" si="2"/>
        <v>7.189797974878466E-2</v>
      </c>
      <c r="J15" s="32">
        <f t="shared" si="5"/>
        <v>38.751573124999958</v>
      </c>
      <c r="K15" s="32">
        <f t="shared" si="3"/>
        <v>0.75983476715686193</v>
      </c>
      <c r="L15" s="29">
        <v>58</v>
      </c>
      <c r="M15" s="33">
        <f t="shared" si="6"/>
        <v>0.87931034482758619</v>
      </c>
      <c r="N15" s="29">
        <v>58</v>
      </c>
      <c r="O15" s="34">
        <f t="shared" ref="O15:P15" si="23">D15/7</f>
        <v>7.2857142857142856</v>
      </c>
      <c r="P15" s="34">
        <f t="shared" si="23"/>
        <v>0.5714285714285714</v>
      </c>
      <c r="Q15" s="29">
        <f t="shared" si="8"/>
        <v>7</v>
      </c>
      <c r="R15" s="29"/>
      <c r="S15" s="35">
        <v>1.86366076221148</v>
      </c>
      <c r="T15" s="28">
        <v>1525</v>
      </c>
      <c r="U15" s="36">
        <v>350</v>
      </c>
      <c r="V15" s="37" t="s">
        <v>704</v>
      </c>
      <c r="W15" s="28">
        <v>16</v>
      </c>
      <c r="X15" s="38">
        <f t="shared" si="9"/>
        <v>0.31372549019607843</v>
      </c>
      <c r="Y15" s="39">
        <f t="shared" si="10"/>
        <v>1.3392592592592591</v>
      </c>
      <c r="Z15" s="28">
        <v>11</v>
      </c>
      <c r="AA15" s="28" t="s">
        <v>34</v>
      </c>
      <c r="AB15" s="40">
        <f t="shared" si="11"/>
        <v>-0.69</v>
      </c>
      <c r="AC15" s="41">
        <v>2.5322916666666664E-2</v>
      </c>
      <c r="AD15" s="39">
        <f t="shared" si="12"/>
        <v>-1.7822268749999997</v>
      </c>
      <c r="AE15" s="39">
        <v>-4.9000000000000004</v>
      </c>
      <c r="AF15" s="39">
        <v>-2.5792000000000002</v>
      </c>
      <c r="AG15" s="39">
        <v>0</v>
      </c>
    </row>
    <row r="16" spans="1:33" ht="15.75" customHeight="1" x14ac:dyDescent="0.2">
      <c r="A16" s="28" t="s">
        <v>56</v>
      </c>
      <c r="B16" s="28" t="s">
        <v>113</v>
      </c>
      <c r="C16" s="15">
        <f t="shared" si="4"/>
        <v>10.043478260869565</v>
      </c>
      <c r="D16" s="29">
        <v>23</v>
      </c>
      <c r="E16" s="29">
        <v>4</v>
      </c>
      <c r="F16" s="32">
        <v>231</v>
      </c>
      <c r="G16" s="30">
        <v>-3.45</v>
      </c>
      <c r="H16" s="31">
        <f t="shared" si="1"/>
        <v>1.4935064935064937E-2</v>
      </c>
      <c r="I16" s="31">
        <f t="shared" si="2"/>
        <v>8.6903249458874399E-2</v>
      </c>
      <c r="J16" s="32">
        <f t="shared" si="5"/>
        <v>20.074650624999986</v>
      </c>
      <c r="K16" s="32">
        <f t="shared" si="3"/>
        <v>0.87281089673912982</v>
      </c>
      <c r="L16" s="29">
        <v>25</v>
      </c>
      <c r="M16" s="33">
        <f t="shared" si="6"/>
        <v>0.92</v>
      </c>
      <c r="N16" s="29">
        <v>38</v>
      </c>
      <c r="O16" s="34">
        <f t="shared" ref="O16:P16" si="24">D16/7</f>
        <v>3.2857142857142856</v>
      </c>
      <c r="P16" s="34">
        <f t="shared" si="24"/>
        <v>0.5714285714285714</v>
      </c>
      <c r="Q16" s="29">
        <f t="shared" si="8"/>
        <v>9</v>
      </c>
      <c r="R16" s="29"/>
      <c r="S16" s="35">
        <v>2.0419412822049101</v>
      </c>
      <c r="T16" s="28">
        <v>1525</v>
      </c>
      <c r="U16" s="36">
        <v>350</v>
      </c>
      <c r="V16" s="37" t="s">
        <v>704</v>
      </c>
      <c r="W16" s="28">
        <v>1</v>
      </c>
      <c r="X16" s="38">
        <f t="shared" si="9"/>
        <v>4.3478260869565216E-2</v>
      </c>
      <c r="Y16" s="39">
        <f t="shared" si="10"/>
        <v>1.7250000000000001</v>
      </c>
      <c r="Z16" s="28">
        <v>1</v>
      </c>
      <c r="AA16" s="28" t="s">
        <v>34</v>
      </c>
      <c r="AB16" s="40">
        <f t="shared" si="11"/>
        <v>-0.69</v>
      </c>
      <c r="AC16" s="41">
        <v>2.5322916666666664E-2</v>
      </c>
      <c r="AD16" s="39">
        <f t="shared" si="12"/>
        <v>-0.80374937499999988</v>
      </c>
      <c r="AE16" s="39">
        <v>-4.9000000000000004</v>
      </c>
      <c r="AF16" s="39">
        <v>-2.5792000000000002</v>
      </c>
      <c r="AG16" s="39">
        <v>0</v>
      </c>
    </row>
    <row r="17" spans="1:33" ht="15.75" customHeight="1" x14ac:dyDescent="0.2">
      <c r="A17" s="28" t="s">
        <v>58</v>
      </c>
      <c r="B17" s="28" t="s">
        <v>172</v>
      </c>
      <c r="C17" s="15">
        <f t="shared" si="4"/>
        <v>10.501395348837208</v>
      </c>
      <c r="D17" s="29">
        <v>43</v>
      </c>
      <c r="E17" s="29">
        <v>1</v>
      </c>
      <c r="F17" s="32">
        <v>451.56</v>
      </c>
      <c r="G17" s="30">
        <v>-21.619999999999997</v>
      </c>
      <c r="H17" s="31">
        <f t="shared" si="1"/>
        <v>4.7878465763132247E-2</v>
      </c>
      <c r="I17" s="31">
        <f t="shared" si="2"/>
        <v>8.6583705653733606E-2</v>
      </c>
      <c r="J17" s="32">
        <f t="shared" si="5"/>
        <v>39.09773812499995</v>
      </c>
      <c r="K17" s="32">
        <f t="shared" si="3"/>
        <v>0.90924972383720815</v>
      </c>
      <c r="L17" s="29">
        <v>46</v>
      </c>
      <c r="M17" s="33">
        <f t="shared" si="6"/>
        <v>0.93478260869565222</v>
      </c>
      <c r="N17" s="29">
        <v>172</v>
      </c>
      <c r="O17" s="34">
        <f t="shared" ref="O17:P17" si="25">D17/7</f>
        <v>6.1428571428571432</v>
      </c>
      <c r="P17" s="34">
        <f t="shared" si="25"/>
        <v>0.14285714285714285</v>
      </c>
      <c r="Q17" s="29">
        <f t="shared" si="8"/>
        <v>27</v>
      </c>
      <c r="R17" s="29"/>
      <c r="S17" s="35">
        <v>1.9445783132530099</v>
      </c>
      <c r="T17" s="28">
        <v>1200</v>
      </c>
      <c r="U17" s="36">
        <v>350</v>
      </c>
      <c r="V17" s="37" t="s">
        <v>683</v>
      </c>
      <c r="W17" s="28">
        <v>15</v>
      </c>
      <c r="X17" s="38">
        <f t="shared" si="9"/>
        <v>0.34883720930232559</v>
      </c>
      <c r="Y17" s="39">
        <f t="shared" si="10"/>
        <v>1.0295238095238095</v>
      </c>
      <c r="Z17" s="28">
        <v>6</v>
      </c>
      <c r="AA17" s="28" t="s">
        <v>34</v>
      </c>
      <c r="AB17" s="40">
        <f t="shared" si="11"/>
        <v>-0.69</v>
      </c>
      <c r="AC17" s="41">
        <v>2.5322916666666664E-2</v>
      </c>
      <c r="AD17" s="39">
        <f t="shared" si="12"/>
        <v>-1.5026618749999998</v>
      </c>
      <c r="AE17" s="39">
        <v>-4.9000000000000004</v>
      </c>
      <c r="AF17" s="39">
        <v>-2.5792000000000002</v>
      </c>
      <c r="AG17" s="39">
        <v>0</v>
      </c>
    </row>
    <row r="18" spans="1:33" ht="15.75" customHeight="1" x14ac:dyDescent="0.2">
      <c r="A18" s="28" t="s">
        <v>59</v>
      </c>
      <c r="B18" s="28" t="s">
        <v>140</v>
      </c>
      <c r="C18" s="15">
        <f t="shared" si="4"/>
        <v>10.291153846153851</v>
      </c>
      <c r="D18" s="29">
        <v>52</v>
      </c>
      <c r="E18" s="29">
        <v>1</v>
      </c>
      <c r="F18" s="32">
        <v>535.14000000000021</v>
      </c>
      <c r="G18" s="30">
        <v>-33.849999999999994</v>
      </c>
      <c r="H18" s="31">
        <f t="shared" si="1"/>
        <v>6.3254475464364426E-2</v>
      </c>
      <c r="I18" s="31">
        <f t="shared" si="2"/>
        <v>5.6589728856000464E-2</v>
      </c>
      <c r="J18" s="32">
        <f t="shared" si="5"/>
        <v>30.283427500000101</v>
      </c>
      <c r="K18" s="32">
        <f t="shared" si="3"/>
        <v>0.58237360576923269</v>
      </c>
      <c r="L18" s="29">
        <v>58</v>
      </c>
      <c r="M18" s="33">
        <f t="shared" si="6"/>
        <v>0.89655172413793105</v>
      </c>
      <c r="N18" s="29">
        <v>427</v>
      </c>
      <c r="O18" s="34">
        <f t="shared" ref="O18:P18" si="26">D18/7</f>
        <v>7.4285714285714288</v>
      </c>
      <c r="P18" s="34">
        <f t="shared" si="26"/>
        <v>0.14285714285714285</v>
      </c>
      <c r="Q18" s="29">
        <f t="shared" si="8"/>
        <v>56</v>
      </c>
      <c r="R18" s="29"/>
      <c r="S18" s="35">
        <v>1.6944278010784899</v>
      </c>
      <c r="T18" s="28">
        <v>850</v>
      </c>
      <c r="U18" s="36">
        <v>0</v>
      </c>
      <c r="V18" s="37" t="s">
        <v>33</v>
      </c>
      <c r="W18" s="28">
        <v>24</v>
      </c>
      <c r="X18" s="38">
        <f t="shared" si="9"/>
        <v>0.46153846153846156</v>
      </c>
      <c r="Y18" s="39">
        <f t="shared" si="10"/>
        <v>1.0919354838709676</v>
      </c>
      <c r="Z18" s="28">
        <v>7</v>
      </c>
      <c r="AA18" s="28" t="s">
        <v>34</v>
      </c>
      <c r="AB18" s="40">
        <f t="shared" si="11"/>
        <v>-0.69</v>
      </c>
      <c r="AC18" s="41">
        <v>2.5322916666666664E-2</v>
      </c>
      <c r="AD18" s="39">
        <f t="shared" si="12"/>
        <v>-1.8171724999999996</v>
      </c>
      <c r="AE18" s="39">
        <v>-4.9000000000000004</v>
      </c>
      <c r="AF18" s="39">
        <v>-2.5792000000000002</v>
      </c>
      <c r="AG18" s="39">
        <v>0</v>
      </c>
    </row>
    <row r="19" spans="1:33" ht="15.75" customHeight="1" x14ac:dyDescent="0.2">
      <c r="A19" s="28" t="s">
        <v>60</v>
      </c>
      <c r="B19" s="28" t="s">
        <v>240</v>
      </c>
      <c r="C19" s="15">
        <f t="shared" si="4"/>
        <v>10.711558441558442</v>
      </c>
      <c r="D19" s="29">
        <v>77</v>
      </c>
      <c r="E19" s="29">
        <v>1</v>
      </c>
      <c r="F19" s="32">
        <v>824.79</v>
      </c>
      <c r="G19" s="30">
        <v>-35.08</v>
      </c>
      <c r="H19" s="31">
        <f t="shared" si="1"/>
        <v>4.2532038458274225E-2</v>
      </c>
      <c r="I19" s="31">
        <f t="shared" si="2"/>
        <v>9.4299502752215492E-2</v>
      </c>
      <c r="J19" s="32">
        <f t="shared" si="5"/>
        <v>77.777286874999817</v>
      </c>
      <c r="K19" s="32">
        <f t="shared" si="3"/>
        <v>1.0100946347402573</v>
      </c>
      <c r="L19" s="29">
        <v>82</v>
      </c>
      <c r="M19" s="33">
        <f t="shared" si="6"/>
        <v>0.93902439024390238</v>
      </c>
      <c r="N19" s="29">
        <v>597</v>
      </c>
      <c r="O19" s="34">
        <f t="shared" ref="O19:P19" si="27">D19/7</f>
        <v>11</v>
      </c>
      <c r="P19" s="34">
        <f t="shared" si="27"/>
        <v>0.14285714285714285</v>
      </c>
      <c r="Q19" s="29">
        <f t="shared" si="8"/>
        <v>53</v>
      </c>
      <c r="R19" s="29"/>
      <c r="S19" s="35">
        <v>1.5756181713628501</v>
      </c>
      <c r="T19" s="28">
        <v>850</v>
      </c>
      <c r="U19" s="36" t="s">
        <v>33</v>
      </c>
      <c r="V19" s="37" t="s">
        <v>33</v>
      </c>
      <c r="W19" s="28">
        <v>22</v>
      </c>
      <c r="X19" s="38">
        <f t="shared" si="9"/>
        <v>0.2857142857142857</v>
      </c>
      <c r="Y19" s="39">
        <f t="shared" si="10"/>
        <v>1.0022857142857142</v>
      </c>
      <c r="Z19" s="28">
        <v>13</v>
      </c>
      <c r="AA19" s="28" t="s">
        <v>34</v>
      </c>
      <c r="AB19" s="40">
        <f t="shared" si="11"/>
        <v>-0.69</v>
      </c>
      <c r="AC19" s="41">
        <v>2.5322916666666664E-2</v>
      </c>
      <c r="AD19" s="39">
        <f t="shared" si="12"/>
        <v>-2.6908131249999996</v>
      </c>
      <c r="AE19" s="39">
        <v>-4.9000000000000004</v>
      </c>
      <c r="AF19" s="39">
        <v>-2.7042000000000002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11.644705882352939</v>
      </c>
      <c r="D20" s="29">
        <v>51</v>
      </c>
      <c r="E20" s="29">
        <v>0</v>
      </c>
      <c r="F20" s="32">
        <v>593.87999999999988</v>
      </c>
      <c r="G20" s="30">
        <v>-16.830000000000002</v>
      </c>
      <c r="H20" s="31">
        <f t="shared" si="1"/>
        <v>2.833905839563549E-2</v>
      </c>
      <c r="I20" s="31">
        <f t="shared" si="2"/>
        <v>0.16564217202970283</v>
      </c>
      <c r="J20" s="32">
        <f t="shared" si="5"/>
        <v>98.371573124999898</v>
      </c>
      <c r="K20" s="32">
        <f t="shared" si="3"/>
        <v>1.928854374999998</v>
      </c>
      <c r="L20" s="29">
        <v>45</v>
      </c>
      <c r="M20" s="33">
        <f t="shared" si="6"/>
        <v>1.1333333333333333</v>
      </c>
      <c r="N20" s="29">
        <v>498</v>
      </c>
      <c r="O20" s="34">
        <f t="shared" ref="O20:P20" si="28">D20/7</f>
        <v>7.2857142857142856</v>
      </c>
      <c r="P20" s="34">
        <f t="shared" si="28"/>
        <v>0</v>
      </c>
      <c r="Q20" s="29">
        <f t="shared" si="8"/>
        <v>68</v>
      </c>
      <c r="R20" s="29"/>
      <c r="S20" s="35">
        <v>2.07976366322008</v>
      </c>
      <c r="T20" s="28">
        <v>0</v>
      </c>
      <c r="U20" s="36" t="s">
        <v>33</v>
      </c>
      <c r="V20" s="37" t="s">
        <v>33</v>
      </c>
      <c r="W20" s="28">
        <v>9</v>
      </c>
      <c r="X20" s="38">
        <f t="shared" si="9"/>
        <v>0.17647058823529413</v>
      </c>
      <c r="Y20" s="39">
        <f t="shared" si="10"/>
        <v>1.1220000000000001</v>
      </c>
      <c r="Z20" s="28">
        <v>6</v>
      </c>
      <c r="AA20" s="28" t="s">
        <v>34</v>
      </c>
      <c r="AB20" s="40">
        <f t="shared" si="11"/>
        <v>-0.69</v>
      </c>
      <c r="AC20" s="41">
        <v>2.5322916666666664E-2</v>
      </c>
      <c r="AD20" s="39">
        <f t="shared" si="12"/>
        <v>-1.7822268749999997</v>
      </c>
      <c r="AE20" s="39">
        <v>-4.9000000000000004</v>
      </c>
      <c r="AF20" s="39">
        <v>-2.7042000000000002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12.008249999999993</v>
      </c>
      <c r="D21" s="29">
        <v>40</v>
      </c>
      <c r="E21" s="29">
        <v>0</v>
      </c>
      <c r="F21" s="32">
        <v>480.32999999999976</v>
      </c>
      <c r="G21" s="30">
        <v>-8.94</v>
      </c>
      <c r="H21" s="31">
        <f t="shared" si="1"/>
        <v>1.8612204109674606E-2</v>
      </c>
      <c r="I21" s="31">
        <f t="shared" si="2"/>
        <v>0.19522968584098399</v>
      </c>
      <c r="J21" s="32">
        <f t="shared" si="5"/>
        <v>93.774674999999789</v>
      </c>
      <c r="K21" s="32">
        <f t="shared" si="3"/>
        <v>2.3443668749999946</v>
      </c>
      <c r="L21" s="29">
        <v>23</v>
      </c>
      <c r="M21" s="33">
        <f t="shared" si="6"/>
        <v>1.7391304347826086</v>
      </c>
      <c r="N21" s="29">
        <v>466</v>
      </c>
      <c r="O21" s="34">
        <f t="shared" ref="O21:P21" si="29">D21/7</f>
        <v>5.7142857142857144</v>
      </c>
      <c r="P21" s="34">
        <f t="shared" si="29"/>
        <v>0</v>
      </c>
      <c r="Q21" s="29">
        <f t="shared" si="8"/>
        <v>81</v>
      </c>
      <c r="R21" s="29"/>
      <c r="S21" s="35">
        <v>2.09924812030075</v>
      </c>
      <c r="T21" s="28" t="s">
        <v>33</v>
      </c>
      <c r="U21" s="36" t="s">
        <v>33</v>
      </c>
      <c r="V21" s="37" t="s">
        <v>33</v>
      </c>
      <c r="W21" s="28">
        <v>9</v>
      </c>
      <c r="X21" s="38">
        <f t="shared" si="9"/>
        <v>0.22500000000000001</v>
      </c>
      <c r="Y21" s="39">
        <f t="shared" si="10"/>
        <v>0.81272727272727263</v>
      </c>
      <c r="Z21" s="28">
        <v>2</v>
      </c>
      <c r="AA21" s="28" t="s">
        <v>34</v>
      </c>
      <c r="AB21" s="40">
        <f t="shared" si="11"/>
        <v>-0.69</v>
      </c>
      <c r="AC21" s="41">
        <v>2.5322916666666664E-2</v>
      </c>
      <c r="AD21" s="39">
        <f t="shared" si="12"/>
        <v>-1.3978249999999997</v>
      </c>
      <c r="AE21" s="39">
        <v>-4.9000000000000004</v>
      </c>
      <c r="AF21" s="39">
        <v>-2.7042000000000002</v>
      </c>
      <c r="AG21" s="39">
        <v>0</v>
      </c>
    </row>
    <row r="22" spans="1:33" ht="15.75" customHeight="1" x14ac:dyDescent="0.2">
      <c r="A22" s="28" t="s">
        <v>64</v>
      </c>
      <c r="B22" s="28" t="s">
        <v>179</v>
      </c>
      <c r="C22" s="15">
        <f t="shared" si="4"/>
        <v>11.949999999999996</v>
      </c>
      <c r="D22" s="29">
        <v>23</v>
      </c>
      <c r="E22" s="29">
        <v>0</v>
      </c>
      <c r="F22" s="30">
        <v>274.84999999999991</v>
      </c>
      <c r="G22" s="30">
        <v>-6.44</v>
      </c>
      <c r="H22" s="31">
        <f t="shared" si="1"/>
        <v>2.3430962343096242E-2</v>
      </c>
      <c r="I22" s="31">
        <f t="shared" si="2"/>
        <v>0.18730998953974864</v>
      </c>
      <c r="J22" s="32">
        <f t="shared" si="5"/>
        <v>51.482150624999896</v>
      </c>
      <c r="K22" s="32">
        <f t="shared" si="3"/>
        <v>2.2383543749999957</v>
      </c>
      <c r="L22" s="29">
        <v>21</v>
      </c>
      <c r="M22" s="33">
        <f t="shared" si="6"/>
        <v>1.0952380952380953</v>
      </c>
      <c r="N22" s="29">
        <v>442</v>
      </c>
      <c r="O22" s="34">
        <f t="shared" ref="O22:P22" si="30">D22/7</f>
        <v>3.2857142857142856</v>
      </c>
      <c r="P22" s="34">
        <f t="shared" si="30"/>
        <v>0</v>
      </c>
      <c r="Q22" s="29">
        <f t="shared" si="8"/>
        <v>134</v>
      </c>
      <c r="R22" s="29"/>
      <c r="S22" s="35">
        <v>1.8358905937291501</v>
      </c>
      <c r="T22" s="28">
        <v>600</v>
      </c>
      <c r="U22" s="36" t="s">
        <v>33</v>
      </c>
      <c r="V22" s="37" t="s">
        <v>33</v>
      </c>
      <c r="W22" s="28">
        <v>4</v>
      </c>
      <c r="X22" s="38">
        <f t="shared" si="9"/>
        <v>0.17391304347826086</v>
      </c>
      <c r="Y22" s="39">
        <f t="shared" si="10"/>
        <v>1.61</v>
      </c>
      <c r="Z22" s="28">
        <v>0</v>
      </c>
      <c r="AA22" s="28" t="s">
        <v>34</v>
      </c>
      <c r="AB22" s="40">
        <f t="shared" si="11"/>
        <v>-0.69</v>
      </c>
      <c r="AC22" s="41">
        <v>2.5322916666666664E-2</v>
      </c>
      <c r="AD22" s="39">
        <f t="shared" si="12"/>
        <v>-0.80374937499999988</v>
      </c>
      <c r="AE22" s="39">
        <v>-4.9000000000000004</v>
      </c>
      <c r="AF22" s="39">
        <v>-2.7042000000000002</v>
      </c>
      <c r="AG22" s="39">
        <v>0</v>
      </c>
    </row>
    <row r="23" spans="1:33" ht="15.75" customHeight="1" x14ac:dyDescent="0.2">
      <c r="A23" s="28" t="s">
        <v>65</v>
      </c>
      <c r="B23" s="28" t="s">
        <v>705</v>
      </c>
      <c r="C23" s="15">
        <f t="shared" si="4"/>
        <v>11.949999999999996</v>
      </c>
      <c r="D23" s="29">
        <v>24</v>
      </c>
      <c r="E23" s="29">
        <v>0</v>
      </c>
      <c r="F23" s="32">
        <v>286.7999999999999</v>
      </c>
      <c r="G23" s="30">
        <v>-32.509999999999991</v>
      </c>
      <c r="H23" s="31">
        <f t="shared" si="1"/>
        <v>0.1133542538354254</v>
      </c>
      <c r="I23" s="31">
        <f t="shared" si="2"/>
        <v>9.7386698047419534E-2</v>
      </c>
      <c r="J23" s="32">
        <f t="shared" si="5"/>
        <v>27.930504999999911</v>
      </c>
      <c r="K23" s="32">
        <f t="shared" si="3"/>
        <v>1.1637710416666629</v>
      </c>
      <c r="L23" s="29">
        <v>35</v>
      </c>
      <c r="M23" s="33">
        <f t="shared" si="6"/>
        <v>0.68571428571428572</v>
      </c>
      <c r="N23" s="29">
        <v>421</v>
      </c>
      <c r="O23" s="34">
        <f t="shared" ref="O23:P23" si="31">D23/7</f>
        <v>3.4285714285714284</v>
      </c>
      <c r="P23" s="34">
        <f t="shared" si="31"/>
        <v>0</v>
      </c>
      <c r="Q23" s="29">
        <f t="shared" si="8"/>
        <v>122</v>
      </c>
      <c r="R23" s="29"/>
      <c r="S23" s="35">
        <v>1.9664122137404501</v>
      </c>
      <c r="T23" s="28">
        <v>600</v>
      </c>
      <c r="U23" s="36" t="s">
        <v>33</v>
      </c>
      <c r="V23" s="37" t="s">
        <v>33</v>
      </c>
      <c r="W23" s="28">
        <v>9</v>
      </c>
      <c r="X23" s="38">
        <f t="shared" si="9"/>
        <v>0.375</v>
      </c>
      <c r="Y23" s="39">
        <f t="shared" si="10"/>
        <v>1.7110526315789469</v>
      </c>
      <c r="Z23" s="28">
        <v>10</v>
      </c>
      <c r="AA23" s="28" t="s">
        <v>34</v>
      </c>
      <c r="AB23" s="40">
        <f t="shared" si="11"/>
        <v>-0.69</v>
      </c>
      <c r="AC23" s="41">
        <v>2.5322916666666664E-2</v>
      </c>
      <c r="AD23" s="39">
        <f t="shared" si="12"/>
        <v>-0.83869499999999986</v>
      </c>
      <c r="AE23" s="39">
        <v>-4.9000000000000004</v>
      </c>
      <c r="AF23" s="39">
        <v>-2.7042000000000002</v>
      </c>
      <c r="AG23" s="39">
        <v>0</v>
      </c>
    </row>
    <row r="24" spans="1:33" ht="15.75" customHeight="1" x14ac:dyDescent="0.2">
      <c r="A24" s="28" t="s">
        <v>66</v>
      </c>
      <c r="B24" s="28" t="s">
        <v>706</v>
      </c>
      <c r="C24" s="15">
        <f t="shared" si="4"/>
        <v>11.431599999999998</v>
      </c>
      <c r="D24" s="29">
        <v>25</v>
      </c>
      <c r="E24" s="29">
        <v>0</v>
      </c>
      <c r="F24" s="32">
        <v>285.78999999999996</v>
      </c>
      <c r="G24" s="32">
        <v>-36.07</v>
      </c>
      <c r="H24" s="31">
        <f t="shared" si="1"/>
        <v>0.12621155393820641</v>
      </c>
      <c r="I24" s="31">
        <f t="shared" si="2"/>
        <v>5.5540289635746379E-2</v>
      </c>
      <c r="J24" s="32">
        <f t="shared" si="5"/>
        <v>15.872859374999955</v>
      </c>
      <c r="K24" s="32">
        <f t="shared" si="3"/>
        <v>0.63491437499999814</v>
      </c>
      <c r="L24" s="29">
        <v>48</v>
      </c>
      <c r="M24" s="33">
        <f t="shared" si="6"/>
        <v>0.52083333333333337</v>
      </c>
      <c r="N24" s="29">
        <v>396</v>
      </c>
      <c r="O24" s="34">
        <f t="shared" ref="O24:P24" si="32">D24/7</f>
        <v>3.5714285714285716</v>
      </c>
      <c r="P24" s="34">
        <f t="shared" si="32"/>
        <v>0</v>
      </c>
      <c r="Q24" s="29">
        <f t="shared" si="8"/>
        <v>110</v>
      </c>
      <c r="R24" s="29"/>
      <c r="S24" s="35">
        <v>1.80166540499621</v>
      </c>
      <c r="T24" s="28">
        <v>1450</v>
      </c>
      <c r="U24" s="36">
        <v>850</v>
      </c>
      <c r="V24" s="37" t="s">
        <v>707</v>
      </c>
      <c r="W24" s="28">
        <v>10</v>
      </c>
      <c r="X24" s="38">
        <f t="shared" si="9"/>
        <v>0.4</v>
      </c>
      <c r="Y24" s="39">
        <f t="shared" si="10"/>
        <v>2.0038888888888891</v>
      </c>
      <c r="Z24" s="28">
        <v>8</v>
      </c>
      <c r="AA24" s="28" t="s">
        <v>34</v>
      </c>
      <c r="AB24" s="40">
        <f t="shared" si="11"/>
        <v>-0.69</v>
      </c>
      <c r="AC24" s="41">
        <v>2.5322916666666664E-2</v>
      </c>
      <c r="AD24" s="39">
        <f t="shared" si="12"/>
        <v>-0.87364062499999984</v>
      </c>
      <c r="AE24" s="39">
        <v>-4.9000000000000004</v>
      </c>
      <c r="AF24" s="39">
        <v>-2.7042000000000002</v>
      </c>
      <c r="AG24" s="39">
        <v>0</v>
      </c>
    </row>
    <row r="25" spans="1:33" ht="15.75" customHeight="1" x14ac:dyDescent="0.2">
      <c r="A25" s="28" t="s">
        <v>67</v>
      </c>
      <c r="B25" s="14" t="s">
        <v>179</v>
      </c>
      <c r="C25" s="15">
        <f t="shared" si="4"/>
        <v>9.3981578947368423</v>
      </c>
      <c r="D25" s="29">
        <v>38</v>
      </c>
      <c r="E25" s="29">
        <v>0</v>
      </c>
      <c r="F25" s="32">
        <v>357.13</v>
      </c>
      <c r="G25" s="32">
        <v>-28.73</v>
      </c>
      <c r="H25" s="31">
        <f t="shared" si="1"/>
        <v>8.0446896088259182E-2</v>
      </c>
      <c r="I25" s="31">
        <f t="shared" si="2"/>
        <v>-4.2834356536835518E-2</v>
      </c>
      <c r="J25" s="32">
        <f t="shared" si="5"/>
        <v>-15.297433750000067</v>
      </c>
      <c r="K25" s="32">
        <f t="shared" si="3"/>
        <v>-0.40256404605263335</v>
      </c>
      <c r="L25" s="29">
        <v>60</v>
      </c>
      <c r="M25" s="33">
        <f t="shared" si="6"/>
        <v>0.6333333333333333</v>
      </c>
      <c r="N25" s="29">
        <v>356</v>
      </c>
      <c r="O25" s="34">
        <f t="shared" ref="O25:P25" si="33">D25/7</f>
        <v>5.4285714285714288</v>
      </c>
      <c r="P25" s="34">
        <f t="shared" si="33"/>
        <v>0</v>
      </c>
      <c r="Q25" s="29">
        <f t="shared" si="8"/>
        <v>65</v>
      </c>
      <c r="R25" s="29"/>
      <c r="S25" s="35">
        <v>1.9382600561272221</v>
      </c>
      <c r="T25" s="28">
        <v>1450</v>
      </c>
      <c r="U25" s="36">
        <v>850</v>
      </c>
      <c r="V25" s="37" t="s">
        <v>708</v>
      </c>
      <c r="W25" s="14">
        <v>7</v>
      </c>
      <c r="X25" s="38">
        <f t="shared" si="9"/>
        <v>0.18421052631578946</v>
      </c>
      <c r="Y25" s="39">
        <f t="shared" si="10"/>
        <v>1.9153333333333333</v>
      </c>
      <c r="Z25" s="14">
        <v>8</v>
      </c>
      <c r="AA25" s="28" t="s">
        <v>34</v>
      </c>
      <c r="AB25" s="40">
        <f t="shared" si="11"/>
        <v>-0.69</v>
      </c>
      <c r="AC25" s="41">
        <v>2.5322916666666664E-2</v>
      </c>
      <c r="AD25" s="39">
        <f t="shared" si="12"/>
        <v>-1.3279337499999997</v>
      </c>
      <c r="AE25" s="39">
        <v>-4.9000000000000004</v>
      </c>
      <c r="AF25" s="39">
        <v>-2.7</v>
      </c>
      <c r="AG25" s="39">
        <v>0</v>
      </c>
    </row>
    <row r="26" spans="1:33" ht="15.75" customHeight="1" x14ac:dyDescent="0.2">
      <c r="A26" s="14" t="s">
        <v>68</v>
      </c>
      <c r="B26" s="14" t="s">
        <v>709</v>
      </c>
      <c r="C26" s="15">
        <f t="shared" si="4"/>
        <v>8.99</v>
      </c>
      <c r="D26" s="16">
        <v>34</v>
      </c>
      <c r="E26" s="16">
        <v>1</v>
      </c>
      <c r="F26" s="17">
        <v>305.66000000000003</v>
      </c>
      <c r="G26" s="17">
        <v>-22.23</v>
      </c>
      <c r="H26" s="31">
        <f t="shared" si="1"/>
        <v>7.2727867565268597E-2</v>
      </c>
      <c r="I26" s="31">
        <f t="shared" si="2"/>
        <v>-6.0391039062994759E-4</v>
      </c>
      <c r="J26" s="32">
        <f t="shared" si="5"/>
        <v>-0.1845912499999498</v>
      </c>
      <c r="K26" s="32">
        <f t="shared" si="3"/>
        <v>-5.4291544117632297E-3</v>
      </c>
      <c r="L26" s="16">
        <v>35</v>
      </c>
      <c r="M26" s="33">
        <f t="shared" si="6"/>
        <v>0.97142857142857142</v>
      </c>
      <c r="N26" s="16">
        <v>327</v>
      </c>
      <c r="O26" s="34">
        <f t="shared" ref="O26:P26" si="34">D26/7</f>
        <v>4.8571428571428568</v>
      </c>
      <c r="P26" s="34">
        <f t="shared" si="34"/>
        <v>0.14285714285714285</v>
      </c>
      <c r="Q26" s="29">
        <f t="shared" si="8"/>
        <v>65</v>
      </c>
      <c r="R26" s="29"/>
      <c r="S26" s="21">
        <v>1.8269402319357719</v>
      </c>
      <c r="T26" s="28">
        <v>1450</v>
      </c>
      <c r="U26" s="36">
        <v>850</v>
      </c>
      <c r="V26" s="37" t="s">
        <v>708</v>
      </c>
      <c r="W26" s="14">
        <v>6</v>
      </c>
      <c r="X26" s="38">
        <f t="shared" si="9"/>
        <v>0.17647058823529413</v>
      </c>
      <c r="Y26" s="39">
        <f t="shared" si="10"/>
        <v>2.4700000000000002</v>
      </c>
      <c r="Z26" s="14">
        <v>3</v>
      </c>
      <c r="AA26" s="28" t="s">
        <v>34</v>
      </c>
      <c r="AB26" s="40">
        <f t="shared" si="11"/>
        <v>-0.69</v>
      </c>
      <c r="AC26" s="41">
        <v>2.5322916666666664E-2</v>
      </c>
      <c r="AD26" s="39">
        <f t="shared" si="12"/>
        <v>-1.1881512499999998</v>
      </c>
      <c r="AE26" s="25">
        <v>-4.25</v>
      </c>
      <c r="AF26" s="25">
        <v>-2.7081599999999999</v>
      </c>
      <c r="AG26" s="25">
        <v>0</v>
      </c>
    </row>
    <row r="27" spans="1:33" ht="15.75" customHeight="1" x14ac:dyDescent="0.2">
      <c r="A27" s="14" t="s">
        <v>69</v>
      </c>
      <c r="B27" s="14" t="s">
        <v>314</v>
      </c>
      <c r="C27" s="15">
        <f t="shared" si="4"/>
        <v>8.99</v>
      </c>
      <c r="D27" s="16">
        <v>75</v>
      </c>
      <c r="E27" s="16">
        <v>0</v>
      </c>
      <c r="F27" s="17">
        <v>674.25</v>
      </c>
      <c r="G27" s="17">
        <v>-137.76</v>
      </c>
      <c r="H27" s="31">
        <f t="shared" si="1"/>
        <v>0.20431590656284759</v>
      </c>
      <c r="I27" s="31">
        <f t="shared" si="2"/>
        <v>-0.14620752224694106</v>
      </c>
      <c r="J27" s="32">
        <f t="shared" si="5"/>
        <v>-98.580421875000013</v>
      </c>
      <c r="K27" s="32">
        <f t="shared" si="3"/>
        <v>-1.3144056250000002</v>
      </c>
      <c r="L27" s="16">
        <v>75</v>
      </c>
      <c r="M27" s="33">
        <f t="shared" si="6"/>
        <v>1</v>
      </c>
      <c r="N27" s="16">
        <v>256</v>
      </c>
      <c r="O27" s="34">
        <f t="shared" ref="O27:P27" si="35">D27/7</f>
        <v>10.714285714285714</v>
      </c>
      <c r="P27" s="34">
        <f t="shared" si="35"/>
        <v>0</v>
      </c>
      <c r="Q27" s="29">
        <f t="shared" si="8"/>
        <v>23</v>
      </c>
      <c r="R27" s="29"/>
      <c r="S27" s="21">
        <v>1.8415346121768139</v>
      </c>
      <c r="T27" s="28">
        <v>1450</v>
      </c>
      <c r="U27" s="36">
        <v>850</v>
      </c>
      <c r="V27" s="37" t="s">
        <v>710</v>
      </c>
      <c r="W27" s="14">
        <v>36</v>
      </c>
      <c r="X27" s="38">
        <f t="shared" si="9"/>
        <v>0.48</v>
      </c>
      <c r="Y27" s="39">
        <f t="shared" si="10"/>
        <v>2.0872727272727269</v>
      </c>
      <c r="Z27" s="14">
        <v>30</v>
      </c>
      <c r="AA27" s="28" t="s">
        <v>34</v>
      </c>
      <c r="AB27" s="40">
        <f t="shared" si="11"/>
        <v>-0.69</v>
      </c>
      <c r="AC27" s="41">
        <v>2.5322916666666664E-2</v>
      </c>
      <c r="AD27" s="39">
        <f t="shared" si="12"/>
        <v>-2.6209218749999996</v>
      </c>
      <c r="AE27" s="25">
        <v>-4.25</v>
      </c>
      <c r="AF27" s="25">
        <v>-2.8341599999999998</v>
      </c>
      <c r="AG27" s="25">
        <v>0</v>
      </c>
    </row>
    <row r="28" spans="1:33" ht="15.75" customHeight="1" x14ac:dyDescent="0.2">
      <c r="A28" s="14" t="s">
        <v>70</v>
      </c>
      <c r="B28" s="14" t="s">
        <v>314</v>
      </c>
      <c r="C28" s="15">
        <f t="shared" si="4"/>
        <v>8.99</v>
      </c>
      <c r="D28" s="16">
        <v>78</v>
      </c>
      <c r="E28" s="16">
        <v>0</v>
      </c>
      <c r="F28" s="17">
        <v>701.22</v>
      </c>
      <c r="G28" s="17">
        <v>-147.80000000000001</v>
      </c>
      <c r="H28" s="31">
        <f t="shared" si="1"/>
        <v>0.2107755055474744</v>
      </c>
      <c r="I28" s="31">
        <f t="shared" si="2"/>
        <v>-0.15266712123156775</v>
      </c>
      <c r="J28" s="32">
        <f t="shared" si="5"/>
        <v>-107.05323874999995</v>
      </c>
      <c r="K28" s="32">
        <f t="shared" si="3"/>
        <v>-1.3724774198717942</v>
      </c>
      <c r="L28" s="16">
        <v>91</v>
      </c>
      <c r="M28" s="33">
        <f t="shared" si="6"/>
        <v>0.8571428571428571</v>
      </c>
      <c r="N28" s="16">
        <v>180</v>
      </c>
      <c r="O28" s="34">
        <f t="shared" ref="O28:P28" si="36">D28/7</f>
        <v>11.142857142857142</v>
      </c>
      <c r="P28" s="34">
        <f t="shared" si="36"/>
        <v>0</v>
      </c>
      <c r="Q28" s="29">
        <f t="shared" si="8"/>
        <v>16</v>
      </c>
      <c r="R28" s="29"/>
      <c r="S28" s="21">
        <v>1.8068635275339191</v>
      </c>
      <c r="T28" s="28">
        <v>1450</v>
      </c>
      <c r="U28" s="36">
        <v>44384</v>
      </c>
      <c r="V28" s="37" t="s">
        <v>710</v>
      </c>
      <c r="W28" s="14">
        <v>31</v>
      </c>
      <c r="X28" s="38">
        <f t="shared" si="9"/>
        <v>0.39743589743589741</v>
      </c>
      <c r="Y28" s="39">
        <f t="shared" si="10"/>
        <v>2.3460317460317461</v>
      </c>
      <c r="Z28" s="14">
        <v>32</v>
      </c>
      <c r="AA28" s="28" t="s">
        <v>34</v>
      </c>
      <c r="AB28" s="40">
        <f t="shared" si="11"/>
        <v>-0.69</v>
      </c>
      <c r="AC28" s="41">
        <v>2.5322916666666664E-2</v>
      </c>
      <c r="AD28" s="39">
        <f t="shared" si="12"/>
        <v>-2.7257587499999993</v>
      </c>
      <c r="AE28" s="25">
        <v>-4.25</v>
      </c>
      <c r="AF28" s="25">
        <v>-2.8341599999999998</v>
      </c>
      <c r="AG28" s="25">
        <v>0</v>
      </c>
    </row>
    <row r="29" spans="1:33" ht="15.75" customHeight="1" x14ac:dyDescent="0.2">
      <c r="A29" s="14" t="s">
        <v>71</v>
      </c>
      <c r="B29" s="14" t="s">
        <v>711</v>
      </c>
      <c r="C29" s="15">
        <f t="shared" si="4"/>
        <v>8.99</v>
      </c>
      <c r="D29" s="16">
        <v>60</v>
      </c>
      <c r="E29" s="16">
        <v>0</v>
      </c>
      <c r="F29" s="17">
        <v>539.4</v>
      </c>
      <c r="G29" s="17">
        <v>-122.65</v>
      </c>
      <c r="H29" s="31">
        <f t="shared" si="1"/>
        <v>0.22738227660363369</v>
      </c>
      <c r="I29" s="31">
        <f t="shared" si="2"/>
        <v>-0.16688664653244367</v>
      </c>
      <c r="J29" s="32">
        <f t="shared" si="5"/>
        <v>-90.018657139600109</v>
      </c>
      <c r="K29" s="32">
        <f t="shared" si="3"/>
        <v>-1.5003109523266684</v>
      </c>
      <c r="L29" s="16">
        <v>104</v>
      </c>
      <c r="M29" s="33">
        <f t="shared" si="6"/>
        <v>0.57692307692307687</v>
      </c>
      <c r="N29" s="16">
        <v>117</v>
      </c>
      <c r="O29" s="34">
        <f t="shared" ref="O29:P29" si="37">D29/7</f>
        <v>8.5714285714285712</v>
      </c>
      <c r="P29" s="34">
        <f t="shared" si="37"/>
        <v>0</v>
      </c>
      <c r="Q29" s="29">
        <f t="shared" si="8"/>
        <v>13</v>
      </c>
      <c r="R29" s="29"/>
      <c r="S29" s="21">
        <v>2.379110251450677</v>
      </c>
      <c r="T29" s="28">
        <v>600</v>
      </c>
      <c r="U29" s="36" t="s">
        <v>33</v>
      </c>
      <c r="V29" s="37" t="s">
        <v>33</v>
      </c>
      <c r="W29" s="14">
        <v>23</v>
      </c>
      <c r="X29" s="38">
        <f t="shared" si="9"/>
        <v>0.38333333333333336</v>
      </c>
      <c r="Y29" s="39">
        <f t="shared" si="10"/>
        <v>2.4530000000000003</v>
      </c>
      <c r="Z29" s="14">
        <v>27</v>
      </c>
      <c r="AA29" s="28" t="s">
        <v>34</v>
      </c>
      <c r="AB29" s="40">
        <f t="shared" si="11"/>
        <v>-0.69</v>
      </c>
      <c r="AC29" s="41">
        <v>2.5322916666666664E-2</v>
      </c>
      <c r="AD29" s="39">
        <f t="shared" si="12"/>
        <v>-2.0967374999999997</v>
      </c>
      <c r="AE29" s="25">
        <v>-4.25</v>
      </c>
      <c r="AF29" s="25">
        <v>-2.8126986606600002</v>
      </c>
      <c r="AG29" s="25">
        <v>0</v>
      </c>
    </row>
    <row r="30" spans="1:33" ht="15.75" customHeight="1" x14ac:dyDescent="0.2">
      <c r="A30" s="14" t="s">
        <v>72</v>
      </c>
      <c r="B30" s="14" t="s">
        <v>98</v>
      </c>
      <c r="C30" s="15">
        <f t="shared" si="4"/>
        <v>8.9842857142857167</v>
      </c>
      <c r="D30" s="16">
        <v>28</v>
      </c>
      <c r="E30" s="16">
        <v>0</v>
      </c>
      <c r="F30" s="17">
        <v>251.56000000000009</v>
      </c>
      <c r="G30" s="17">
        <v>-26.58</v>
      </c>
      <c r="H30" s="31">
        <f t="shared" si="1"/>
        <v>0.10566067737319124</v>
      </c>
      <c r="I30" s="31">
        <f t="shared" si="2"/>
        <v>-4.5667196686595267E-2</v>
      </c>
      <c r="J30" s="32">
        <f t="shared" si="5"/>
        <v>-11.488039998479909</v>
      </c>
      <c r="K30" s="32">
        <f t="shared" si="3"/>
        <v>-0.41028714280285389</v>
      </c>
      <c r="L30" s="16">
        <v>45</v>
      </c>
      <c r="M30" s="33">
        <f t="shared" si="6"/>
        <v>0.62222222222222223</v>
      </c>
      <c r="N30" s="16">
        <v>92</v>
      </c>
      <c r="O30" s="34">
        <f t="shared" ref="O30:P30" si="38">D30/7</f>
        <v>4</v>
      </c>
      <c r="P30" s="34">
        <f t="shared" si="38"/>
        <v>0</v>
      </c>
      <c r="Q30" s="29">
        <f t="shared" si="8"/>
        <v>23</v>
      </c>
      <c r="R30" s="29"/>
      <c r="S30" s="21">
        <v>2.119068162208801</v>
      </c>
      <c r="T30" s="28">
        <v>1450</v>
      </c>
      <c r="U30" s="36">
        <v>850</v>
      </c>
      <c r="V30" s="37" t="s">
        <v>712</v>
      </c>
      <c r="W30" s="14">
        <v>8</v>
      </c>
      <c r="X30" s="38">
        <f t="shared" si="9"/>
        <v>0.2857142857142857</v>
      </c>
      <c r="Y30" s="39">
        <f t="shared" si="10"/>
        <v>2.6579999999999999</v>
      </c>
      <c r="Z30" s="14">
        <v>2</v>
      </c>
      <c r="AA30" s="28" t="s">
        <v>34</v>
      </c>
      <c r="AB30" s="40">
        <f t="shared" si="11"/>
        <v>-0.69</v>
      </c>
      <c r="AC30" s="41">
        <v>2.5322916666666664E-2</v>
      </c>
      <c r="AD30" s="39">
        <f t="shared" si="12"/>
        <v>-0.97847749999999989</v>
      </c>
      <c r="AE30" s="25">
        <v>-4.25</v>
      </c>
      <c r="AF30" s="25">
        <v>-2.8126986606600002</v>
      </c>
      <c r="AG30" s="25">
        <v>0</v>
      </c>
    </row>
    <row r="31" spans="1:33" ht="15.75" customHeight="1" x14ac:dyDescent="0.2">
      <c r="A31" s="14" t="s">
        <v>73</v>
      </c>
      <c r="B31" s="14" t="s">
        <v>98</v>
      </c>
      <c r="C31" s="15">
        <f t="shared" si="4"/>
        <v>8.9691304347826062</v>
      </c>
      <c r="D31" s="16">
        <v>23</v>
      </c>
      <c r="E31" s="16">
        <v>1</v>
      </c>
      <c r="F31" s="17">
        <v>206.28999999999994</v>
      </c>
      <c r="G31" s="42">
        <v>-13.870000000000001</v>
      </c>
      <c r="H31" s="31">
        <f t="shared" si="1"/>
        <v>6.7235445246982425E-2</v>
      </c>
      <c r="I31" s="31">
        <f t="shared" si="2"/>
        <v>-8.5768508903974056E-3</v>
      </c>
      <c r="J31" s="32">
        <f t="shared" si="5"/>
        <v>-1.7693185701800802</v>
      </c>
      <c r="K31" s="32">
        <f t="shared" si="3"/>
        <v>-7.6926894355655667E-2</v>
      </c>
      <c r="L31" s="16">
        <v>28</v>
      </c>
      <c r="M31" s="33">
        <f t="shared" si="6"/>
        <v>0.8214285714285714</v>
      </c>
      <c r="N31" s="16">
        <v>67</v>
      </c>
      <c r="O31" s="34">
        <f t="shared" ref="O31:P32" si="39">D31/7</f>
        <v>3.2857142857142856</v>
      </c>
      <c r="P31" s="34">
        <f t="shared" si="39"/>
        <v>0.14285714285714285</v>
      </c>
      <c r="Q31" s="29">
        <f t="shared" si="8"/>
        <v>19</v>
      </c>
      <c r="R31" s="29"/>
      <c r="S31" s="21">
        <v>1.7889141989369699</v>
      </c>
      <c r="T31" s="14">
        <v>600</v>
      </c>
      <c r="U31" s="22">
        <v>850</v>
      </c>
      <c r="V31" s="1" t="s">
        <v>1490</v>
      </c>
      <c r="W31" s="14">
        <v>1</v>
      </c>
      <c r="X31" s="38">
        <f t="shared" si="9"/>
        <v>4.3478260869565216E-2</v>
      </c>
      <c r="Y31" s="39">
        <f t="shared" si="10"/>
        <v>3.4675000000000002</v>
      </c>
      <c r="Z31" s="14">
        <v>3</v>
      </c>
      <c r="AA31" s="14" t="s">
        <v>34</v>
      </c>
      <c r="AB31" s="40">
        <f t="shared" si="11"/>
        <v>-0.69</v>
      </c>
      <c r="AC31" s="27">
        <v>2.5322916666666664E-2</v>
      </c>
      <c r="AD31" s="39">
        <f t="shared" si="12"/>
        <v>-0.80374937499999988</v>
      </c>
      <c r="AE31" s="43">
        <v>-4.25</v>
      </c>
      <c r="AF31" s="43">
        <v>-2.8126986606600002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8.9728571428571424</v>
      </c>
      <c r="D32" s="52">
        <v>21</v>
      </c>
      <c r="E32" s="52">
        <v>0</v>
      </c>
      <c r="F32" s="53">
        <v>188.43</v>
      </c>
      <c r="G32" s="53">
        <v>-8.9600000000000009</v>
      </c>
      <c r="H32" s="31">
        <f t="shared" si="1"/>
        <v>4.755081462612111E-2</v>
      </c>
      <c r="I32" s="31">
        <f t="shared" si="2"/>
        <v>1.1436448554582595E-2</v>
      </c>
      <c r="J32" s="32">
        <f t="shared" si="5"/>
        <v>2.1549700011399984</v>
      </c>
      <c r="K32" s="32">
        <f t="shared" si="3"/>
        <v>0.10261761910190469</v>
      </c>
      <c r="L32" s="52">
        <v>28</v>
      </c>
      <c r="M32" s="33">
        <f t="shared" si="6"/>
        <v>0.75</v>
      </c>
      <c r="N32" s="52">
        <v>44</v>
      </c>
      <c r="O32" s="34">
        <f t="shared" si="39"/>
        <v>3</v>
      </c>
      <c r="P32" s="34">
        <f t="shared" si="39"/>
        <v>0</v>
      </c>
      <c r="Q32" s="29">
        <f t="shared" si="8"/>
        <v>14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1.641582622187743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8.9600000000000009</v>
      </c>
      <c r="Z32" s="51">
        <v>1</v>
      </c>
      <c r="AA32" s="51" t="s">
        <v>34</v>
      </c>
      <c r="AB32" s="40">
        <f t="shared" si="11"/>
        <v>-0.69</v>
      </c>
      <c r="AC32" s="57">
        <v>2.5322916666666664E-2</v>
      </c>
      <c r="AD32" s="39">
        <f t="shared" si="12"/>
        <v>-0.73385812499999992</v>
      </c>
      <c r="AE32" s="58">
        <v>-4.25</v>
      </c>
      <c r="AF32" s="58">
        <v>-2.8126986606600002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12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Info!B1:BJ5000""),3,FALSE),"""")"),"15 Ft White Extension Cord 2 Pack - 16/2 Durable Electrical Cable")</f>
        <v>15 Ft White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Info!B1:BJ5000""),2,FALSE),"""")"),"B07Q5JVDZY")</f>
        <v>B07Q5JVDZY</v>
      </c>
      <c r="B2" s="3" t="s">
        <v>713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38.75" customHeight="1" x14ac:dyDescent="0.2">
      <c r="A3" s="76" t="s">
        <v>30</v>
      </c>
      <c r="B3" s="77"/>
      <c r="C3" s="47">
        <f>((AE32+AF32)/0.85)*-1</f>
        <v>9.9370588235294122</v>
      </c>
      <c r="D3" s="5">
        <f>SUM(D4:D99765)</f>
        <v>460</v>
      </c>
      <c r="E3" s="5"/>
      <c r="F3" s="6">
        <f t="shared" ref="F3:G3" si="0">SUM(F4:F99765)</f>
        <v>4783.33</v>
      </c>
      <c r="G3" s="6">
        <f t="shared" si="0"/>
        <v>-298.46999999999997</v>
      </c>
      <c r="H3" s="7">
        <f t="shared" ref="H3:H32" si="1">G3/F3*-1</f>
        <v>6.2397952890559501E-2</v>
      </c>
      <c r="I3" s="8">
        <f t="shared" ref="I3:I32" si="2">J3/F3</f>
        <v>-2.5855776656357576E-2</v>
      </c>
      <c r="J3" s="6">
        <f>SUM(J4:J99765)</f>
        <v>-123.67671215365489</v>
      </c>
      <c r="K3" s="6">
        <f t="shared" ref="K3:K32" si="3">J3/D3</f>
        <v>-0.2688624177253367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1.5 - April
1 - May
0.5 - June
0.5 - July
0.5 - Aug
0.5 - Sept
1.5 - Oct
2 - Nov
0.5 - Dec
1 - Jan
1 - Feb")</f>
        <v>1 - March
1.5 - April
1 - May
0.5 - June
0.5 - July
0.5 - Aug
0.5 - Sept
1.5 - Oct
2 - Nov
0.5 -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QTY-19")</f>
        <v>Del QTY-19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QTY-100")</f>
        <v>US QTY-100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57</v>
      </c>
      <c r="X3" s="7">
        <f>W3/D3</f>
        <v>0.12391304347826088</v>
      </c>
      <c r="Y3" s="6"/>
      <c r="Z3" s="5"/>
      <c r="AA3" s="5"/>
      <c r="AB3" s="5"/>
      <c r="AC3" s="5"/>
      <c r="AD3" s="6">
        <f>SUM(AD4:AD99765)</f>
        <v>-20.319742922885283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Info!B2:BZ7000""),37,FALSE)),"""")*-1"),-3.4965)</f>
        <v>-3.4965000000000002</v>
      </c>
      <c r="AG3" s="6">
        <f>SUM(AG4:AG99765)</f>
        <v>-20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10.042499999999993</v>
      </c>
      <c r="D4" s="16">
        <v>20</v>
      </c>
      <c r="E4" s="16">
        <v>1</v>
      </c>
      <c r="F4" s="17">
        <v>200.84999999999988</v>
      </c>
      <c r="G4" s="17">
        <v>0</v>
      </c>
      <c r="H4" s="18">
        <f t="shared" si="1"/>
        <v>0</v>
      </c>
      <c r="I4" s="18">
        <f t="shared" si="2"/>
        <v>3.4015003797960602E-2</v>
      </c>
      <c r="J4" s="17">
        <f t="shared" ref="J4:J32" si="5">F4*0.85+G4+AF4*D4+D4*AE4+AG4+AD4</f>
        <v>6.8319135128203836</v>
      </c>
      <c r="K4" s="17">
        <f t="shared" si="3"/>
        <v>0.34159567564101917</v>
      </c>
      <c r="L4" s="16">
        <v>25</v>
      </c>
      <c r="M4" s="19">
        <f t="shared" ref="M4:M32" si="6">IFERROR(D4/L4,"-")</f>
        <v>0.8</v>
      </c>
      <c r="N4" s="16">
        <v>157</v>
      </c>
      <c r="O4" s="20">
        <f t="shared" ref="O4:P4" si="7">D4/7</f>
        <v>2.8571428571428572</v>
      </c>
      <c r="P4" s="20">
        <f t="shared" si="7"/>
        <v>0.14285714285714285</v>
      </c>
      <c r="Q4" s="16">
        <f t="shared" ref="Q4:Q32" si="8">ROUNDDOWN(N4/(O4+P4),0)</f>
        <v>52</v>
      </c>
      <c r="R4" s="16"/>
      <c r="S4" s="21">
        <v>2.2222222222222201</v>
      </c>
      <c r="T4" s="14">
        <v>800</v>
      </c>
      <c r="U4" s="22">
        <v>100</v>
      </c>
      <c r="V4" s="23" t="s">
        <v>674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3.2007500000000001E-2</v>
      </c>
      <c r="AD4" s="25">
        <f t="shared" ref="AD4:AD32" si="12">IFERROR(AB4*AC4*D4*2,0)</f>
        <v>-0.88340699999999994</v>
      </c>
      <c r="AE4" s="25">
        <v>-4.9000000000000004</v>
      </c>
      <c r="AF4" s="25">
        <v>-3.2503589743589747</v>
      </c>
      <c r="AG4" s="25">
        <v>0</v>
      </c>
    </row>
    <row r="5" spans="1:33" ht="15.75" customHeight="1" x14ac:dyDescent="0.2">
      <c r="A5" s="28" t="s">
        <v>35</v>
      </c>
      <c r="B5" s="28" t="s">
        <v>714</v>
      </c>
      <c r="C5" s="15">
        <f t="shared" si="4"/>
        <v>9.9892592592592546</v>
      </c>
      <c r="D5" s="29">
        <v>27</v>
      </c>
      <c r="E5" s="29">
        <v>0</v>
      </c>
      <c r="F5" s="30">
        <v>269.70999999999987</v>
      </c>
      <c r="G5" s="30">
        <v>0</v>
      </c>
      <c r="H5" s="31">
        <f t="shared" si="1"/>
        <v>0</v>
      </c>
      <c r="I5" s="31">
        <f t="shared" si="2"/>
        <v>2.9660844312121456E-2</v>
      </c>
      <c r="J5" s="32">
        <f t="shared" si="5"/>
        <v>7.9998263194222741</v>
      </c>
      <c r="K5" s="32">
        <f t="shared" si="3"/>
        <v>0.29628986368230642</v>
      </c>
      <c r="L5" s="29">
        <v>71</v>
      </c>
      <c r="M5" s="33">
        <f t="shared" si="6"/>
        <v>0.38028169014084506</v>
      </c>
      <c r="N5" s="29">
        <v>120</v>
      </c>
      <c r="O5" s="34">
        <f t="shared" ref="O5:P5" si="13">D5/7</f>
        <v>3.8571428571428572</v>
      </c>
      <c r="P5" s="34">
        <f t="shared" si="13"/>
        <v>0</v>
      </c>
      <c r="Q5" s="29">
        <f t="shared" si="8"/>
        <v>31</v>
      </c>
      <c r="R5" s="29"/>
      <c r="S5" s="35">
        <v>1.6195652173913</v>
      </c>
      <c r="T5" s="28">
        <v>800</v>
      </c>
      <c r="U5" s="36">
        <v>100</v>
      </c>
      <c r="V5" s="37" t="s">
        <v>674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3.2044588644264196E-2</v>
      </c>
      <c r="AD5" s="39">
        <f t="shared" si="12"/>
        <v>-1.1939813728852839</v>
      </c>
      <c r="AE5" s="39">
        <v>-4.9000000000000004</v>
      </c>
      <c r="AF5" s="39">
        <v>-3.2503589743589747</v>
      </c>
      <c r="AG5" s="39">
        <v>0</v>
      </c>
    </row>
    <row r="6" spans="1:33" ht="15.75" customHeight="1" x14ac:dyDescent="0.2">
      <c r="A6" s="28" t="s">
        <v>37</v>
      </c>
      <c r="B6" s="28" t="s">
        <v>180</v>
      </c>
      <c r="C6" s="15">
        <f t="shared" si="4"/>
        <v>10.161562499999999</v>
      </c>
      <c r="D6" s="29">
        <v>32</v>
      </c>
      <c r="E6" s="29">
        <v>1</v>
      </c>
      <c r="F6" s="30">
        <v>325.16999999999996</v>
      </c>
      <c r="G6" s="30">
        <v>-0.05</v>
      </c>
      <c r="H6" s="31">
        <f t="shared" si="1"/>
        <v>1.5376572254513027E-4</v>
      </c>
      <c r="I6" s="31">
        <f t="shared" si="2"/>
        <v>4.3422091891972624E-2</v>
      </c>
      <c r="J6" s="32">
        <f t="shared" si="5"/>
        <v>14.119561620512737</v>
      </c>
      <c r="K6" s="32">
        <f t="shared" si="3"/>
        <v>0.44123630064102304</v>
      </c>
      <c r="L6" s="29">
        <v>61</v>
      </c>
      <c r="M6" s="33">
        <f t="shared" si="6"/>
        <v>0.52459016393442626</v>
      </c>
      <c r="N6" s="29">
        <v>84</v>
      </c>
      <c r="O6" s="34">
        <f t="shared" ref="O6:P6" si="14">D6/7</f>
        <v>4.5714285714285712</v>
      </c>
      <c r="P6" s="34">
        <f t="shared" si="14"/>
        <v>0.14285714285714285</v>
      </c>
      <c r="Q6" s="29">
        <f t="shared" si="8"/>
        <v>17</v>
      </c>
      <c r="R6" s="29"/>
      <c r="S6" s="35">
        <v>2.13381555153707</v>
      </c>
      <c r="T6" s="28">
        <v>850</v>
      </c>
      <c r="U6" s="36">
        <v>150</v>
      </c>
      <c r="V6" s="37" t="s">
        <v>715</v>
      </c>
      <c r="W6" s="28">
        <v>0</v>
      </c>
      <c r="X6" s="38">
        <f t="shared" si="9"/>
        <v>0</v>
      </c>
      <c r="Y6" s="39">
        <f t="shared" si="10"/>
        <v>2.5000000000000001E-2</v>
      </c>
      <c r="Z6" s="28">
        <v>2</v>
      </c>
      <c r="AA6" s="28" t="s">
        <v>34</v>
      </c>
      <c r="AB6" s="40">
        <f t="shared" si="11"/>
        <v>-0.69</v>
      </c>
      <c r="AC6" s="41">
        <v>3.2007500000000001E-2</v>
      </c>
      <c r="AD6" s="39">
        <f t="shared" si="12"/>
        <v>-1.4134511999999999</v>
      </c>
      <c r="AE6" s="39">
        <v>-4.9000000000000004</v>
      </c>
      <c r="AF6" s="39">
        <v>-3.2503589743589747</v>
      </c>
      <c r="AG6" s="39">
        <v>0</v>
      </c>
    </row>
    <row r="7" spans="1:33" ht="15.75" customHeight="1" x14ac:dyDescent="0.2">
      <c r="A7" s="28" t="s">
        <v>39</v>
      </c>
      <c r="B7" s="28" t="s">
        <v>716</v>
      </c>
      <c r="C7" s="15">
        <f t="shared" si="4"/>
        <v>10.187083333333335</v>
      </c>
      <c r="D7" s="29">
        <v>24</v>
      </c>
      <c r="E7" s="29">
        <v>1</v>
      </c>
      <c r="F7" s="30">
        <v>244.49000000000007</v>
      </c>
      <c r="G7" s="30">
        <v>0</v>
      </c>
      <c r="H7" s="31">
        <f t="shared" si="1"/>
        <v>0</v>
      </c>
      <c r="I7" s="31">
        <f t="shared" si="2"/>
        <v>4.559612342175396E-2</v>
      </c>
      <c r="J7" s="32">
        <f t="shared" si="5"/>
        <v>11.147796215384629</v>
      </c>
      <c r="K7" s="32">
        <f t="shared" si="3"/>
        <v>0.46449150897435953</v>
      </c>
      <c r="L7" s="29">
        <v>47</v>
      </c>
      <c r="M7" s="33">
        <f t="shared" si="6"/>
        <v>0.51063829787234039</v>
      </c>
      <c r="N7" s="29">
        <v>62</v>
      </c>
      <c r="O7" s="34">
        <f t="shared" ref="O7:P7" si="15">D7/7</f>
        <v>3.4285714285714284</v>
      </c>
      <c r="P7" s="34">
        <f t="shared" si="15"/>
        <v>0.14285714285714285</v>
      </c>
      <c r="Q7" s="29">
        <f t="shared" si="8"/>
        <v>17</v>
      </c>
      <c r="R7" s="29"/>
      <c r="S7" s="35">
        <v>2.7405764966740498</v>
      </c>
      <c r="T7" s="28">
        <v>700</v>
      </c>
      <c r="U7" s="36">
        <v>150</v>
      </c>
      <c r="V7" s="37" t="s">
        <v>717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3.2007500000000001E-2</v>
      </c>
      <c r="AD7" s="39">
        <f t="shared" si="12"/>
        <v>-1.0600883999999999</v>
      </c>
      <c r="AE7" s="39">
        <v>-4.9000000000000004</v>
      </c>
      <c r="AF7" s="39">
        <v>-3.2503589743589747</v>
      </c>
      <c r="AG7" s="39">
        <v>0</v>
      </c>
    </row>
    <row r="8" spans="1:33" ht="15.75" customHeight="1" x14ac:dyDescent="0.2">
      <c r="A8" s="28" t="s">
        <v>41</v>
      </c>
      <c r="B8" s="28" t="s">
        <v>98</v>
      </c>
      <c r="C8" s="15">
        <f t="shared" si="4"/>
        <v>12.045263157894739</v>
      </c>
      <c r="D8" s="29">
        <v>19</v>
      </c>
      <c r="E8" s="29">
        <v>1</v>
      </c>
      <c r="F8" s="30">
        <v>228.86000000000004</v>
      </c>
      <c r="G8" s="30">
        <v>0</v>
      </c>
      <c r="H8" s="31">
        <f t="shared" si="1"/>
        <v>0</v>
      </c>
      <c r="I8" s="31">
        <f t="shared" si="2"/>
        <v>0.16971844511928699</v>
      </c>
      <c r="J8" s="32">
        <f t="shared" si="5"/>
        <v>38.841763350000029</v>
      </c>
      <c r="K8" s="32">
        <f t="shared" si="3"/>
        <v>2.0443033342105279</v>
      </c>
      <c r="L8" s="29">
        <v>28</v>
      </c>
      <c r="M8" s="33">
        <f t="shared" si="6"/>
        <v>0.6785714285714286</v>
      </c>
      <c r="N8" s="29">
        <v>60</v>
      </c>
      <c r="O8" s="34">
        <f t="shared" ref="O8:P8" si="16">D8/7</f>
        <v>2.7142857142857144</v>
      </c>
      <c r="P8" s="34">
        <f t="shared" si="16"/>
        <v>0.14285714285714285</v>
      </c>
      <c r="Q8" s="29">
        <f t="shared" si="8"/>
        <v>21</v>
      </c>
      <c r="R8" s="29"/>
      <c r="S8" s="35">
        <v>3.2620320855614899</v>
      </c>
      <c r="T8" s="28">
        <v>700</v>
      </c>
      <c r="U8" s="36">
        <v>150</v>
      </c>
      <c r="V8" s="37" t="s">
        <v>718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3.2007500000000001E-2</v>
      </c>
      <c r="AD8" s="39">
        <f t="shared" si="12"/>
        <v>-0.83923664999999992</v>
      </c>
      <c r="AE8" s="39">
        <v>-4.9000000000000004</v>
      </c>
      <c r="AF8" s="39">
        <v>-3.25</v>
      </c>
      <c r="AG8" s="39">
        <v>0</v>
      </c>
    </row>
    <row r="9" spans="1:33" ht="15.75" customHeight="1" x14ac:dyDescent="0.2">
      <c r="A9" s="28" t="s">
        <v>43</v>
      </c>
      <c r="B9" s="28" t="s">
        <v>719</v>
      </c>
      <c r="C9" s="15">
        <f t="shared" si="4"/>
        <v>12.162500000000001</v>
      </c>
      <c r="D9" s="29">
        <v>4</v>
      </c>
      <c r="E9" s="29">
        <v>2</v>
      </c>
      <c r="F9" s="30">
        <v>48.650000000000006</v>
      </c>
      <c r="G9" s="30">
        <v>0</v>
      </c>
      <c r="H9" s="31">
        <f t="shared" si="1"/>
        <v>0</v>
      </c>
      <c r="I9" s="31">
        <f t="shared" si="2"/>
        <v>0.17400317569241366</v>
      </c>
      <c r="J9" s="32">
        <f t="shared" si="5"/>
        <v>8.4652544974359252</v>
      </c>
      <c r="K9" s="32">
        <f t="shared" si="3"/>
        <v>2.1163136243589813</v>
      </c>
      <c r="L9" s="29">
        <v>28</v>
      </c>
      <c r="M9" s="33">
        <f t="shared" si="6"/>
        <v>0.14285714285714285</v>
      </c>
      <c r="N9" s="29">
        <v>51</v>
      </c>
      <c r="O9" s="34">
        <f t="shared" ref="O9:P9" si="17">D9/7</f>
        <v>0.5714285714285714</v>
      </c>
      <c r="P9" s="34">
        <f t="shared" si="17"/>
        <v>0.2857142857142857</v>
      </c>
      <c r="Q9" s="29">
        <f t="shared" si="8"/>
        <v>59</v>
      </c>
      <c r="R9" s="29"/>
      <c r="S9" s="35">
        <v>1.86928104575163</v>
      </c>
      <c r="T9" s="28">
        <v>700</v>
      </c>
      <c r="U9" s="36">
        <v>50</v>
      </c>
      <c r="V9" s="37" t="s">
        <v>720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3.2007500000000001E-2</v>
      </c>
      <c r="AD9" s="39">
        <f t="shared" si="12"/>
        <v>-0.17668139999999999</v>
      </c>
      <c r="AE9" s="39">
        <v>-4.9000000000000004</v>
      </c>
      <c r="AF9" s="39">
        <v>-3.27764102564102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11.45</v>
      </c>
      <c r="D10" s="29">
        <v>10</v>
      </c>
      <c r="E10" s="29">
        <v>0</v>
      </c>
      <c r="F10" s="30">
        <v>114.49999999999999</v>
      </c>
      <c r="G10" s="30">
        <v>0</v>
      </c>
      <c r="H10" s="31">
        <f t="shared" si="1"/>
        <v>0</v>
      </c>
      <c r="I10" s="31">
        <f t="shared" si="2"/>
        <v>0.13193787112305494</v>
      </c>
      <c r="J10" s="32">
        <f t="shared" si="5"/>
        <v>15.106886243589788</v>
      </c>
      <c r="K10" s="32">
        <f t="shared" si="3"/>
        <v>1.5106886243589788</v>
      </c>
      <c r="L10" s="29">
        <v>31</v>
      </c>
      <c r="M10" s="33">
        <f t="shared" si="6"/>
        <v>0.32258064516129031</v>
      </c>
      <c r="N10" s="29">
        <v>43</v>
      </c>
      <c r="O10" s="34">
        <f t="shared" ref="O10:P10" si="18">D10/7</f>
        <v>1.4285714285714286</v>
      </c>
      <c r="P10" s="34">
        <f t="shared" si="18"/>
        <v>0</v>
      </c>
      <c r="Q10" s="29">
        <f t="shared" si="8"/>
        <v>30</v>
      </c>
      <c r="R10" s="29"/>
      <c r="S10" s="35">
        <v>2.1764705882352899</v>
      </c>
      <c r="T10" s="28">
        <v>700</v>
      </c>
      <c r="U10" s="36">
        <v>50</v>
      </c>
      <c r="V10" s="37" t="s">
        <v>721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3.2007500000000001E-2</v>
      </c>
      <c r="AD10" s="39">
        <f t="shared" si="12"/>
        <v>-0.44170349999999997</v>
      </c>
      <c r="AE10" s="39">
        <v>-4.9000000000000004</v>
      </c>
      <c r="AF10" s="39">
        <v>-3.27764102564102</v>
      </c>
      <c r="AG10" s="39">
        <v>0</v>
      </c>
    </row>
    <row r="11" spans="1:33" ht="15.75" customHeight="1" x14ac:dyDescent="0.2">
      <c r="A11" s="28" t="s">
        <v>47</v>
      </c>
      <c r="B11" s="28" t="s">
        <v>347</v>
      </c>
      <c r="C11" s="15">
        <f t="shared" si="4"/>
        <v>10.068333333333333</v>
      </c>
      <c r="D11" s="29">
        <v>6</v>
      </c>
      <c r="E11" s="29">
        <v>0</v>
      </c>
      <c r="F11" s="30">
        <v>60.410000000000004</v>
      </c>
      <c r="G11" s="30">
        <v>-0.08</v>
      </c>
      <c r="H11" s="31">
        <f t="shared" si="1"/>
        <v>1.3242840589306405E-3</v>
      </c>
      <c r="I11" s="31">
        <f t="shared" si="2"/>
        <v>3.2074685418869105E-2</v>
      </c>
      <c r="J11" s="32">
        <f t="shared" si="5"/>
        <v>1.9376317461538828</v>
      </c>
      <c r="K11" s="32">
        <f t="shared" si="3"/>
        <v>0.32293862435898046</v>
      </c>
      <c r="L11" s="29">
        <v>20</v>
      </c>
      <c r="M11" s="33">
        <f t="shared" si="6"/>
        <v>0.3</v>
      </c>
      <c r="N11" s="29">
        <v>40</v>
      </c>
      <c r="O11" s="34">
        <f t="shared" ref="O11:P11" si="19">D11/7</f>
        <v>0.8571428571428571</v>
      </c>
      <c r="P11" s="34">
        <f t="shared" si="19"/>
        <v>0</v>
      </c>
      <c r="Q11" s="29">
        <f t="shared" si="8"/>
        <v>46</v>
      </c>
      <c r="R11" s="29"/>
      <c r="S11" s="35">
        <v>2.71264367816091</v>
      </c>
      <c r="T11" s="28">
        <v>1036</v>
      </c>
      <c r="U11" s="36">
        <v>50</v>
      </c>
      <c r="V11" s="37" t="s">
        <v>722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3.2007500000000001E-2</v>
      </c>
      <c r="AD11" s="39">
        <f t="shared" si="12"/>
        <v>-0.26502209999999998</v>
      </c>
      <c r="AE11" s="39">
        <v>-4.9000000000000004</v>
      </c>
      <c r="AF11" s="39">
        <v>-3.27764102564102</v>
      </c>
      <c r="AG11" s="39">
        <v>0</v>
      </c>
    </row>
    <row r="12" spans="1:33" ht="15.75" customHeight="1" x14ac:dyDescent="0.2">
      <c r="A12" s="28" t="s">
        <v>49</v>
      </c>
      <c r="B12" s="28" t="s">
        <v>180</v>
      </c>
      <c r="C12" s="15">
        <f t="shared" si="4"/>
        <v>10.030714285714286</v>
      </c>
      <c r="D12" s="29">
        <v>14</v>
      </c>
      <c r="E12" s="29">
        <v>16</v>
      </c>
      <c r="F12" s="30">
        <v>140.43</v>
      </c>
      <c r="G12" s="30">
        <v>0</v>
      </c>
      <c r="H12" s="31">
        <f t="shared" si="1"/>
        <v>0</v>
      </c>
      <c r="I12" s="31">
        <f t="shared" si="2"/>
        <v>3.033640063395085E-2</v>
      </c>
      <c r="J12" s="32">
        <f t="shared" si="5"/>
        <v>4.2601407410257179</v>
      </c>
      <c r="K12" s="32">
        <f t="shared" si="3"/>
        <v>0.30429576721612273</v>
      </c>
      <c r="L12" s="29">
        <v>22</v>
      </c>
      <c r="M12" s="33">
        <f t="shared" si="6"/>
        <v>0.63636363636363635</v>
      </c>
      <c r="N12" s="29">
        <v>11</v>
      </c>
      <c r="O12" s="34">
        <f t="shared" ref="O12:P12" si="20">D12/7</f>
        <v>2</v>
      </c>
      <c r="P12" s="34">
        <f t="shared" si="20"/>
        <v>2.2857142857142856</v>
      </c>
      <c r="Q12" s="29">
        <f t="shared" si="8"/>
        <v>2</v>
      </c>
      <c r="R12" s="29"/>
      <c r="S12" s="35">
        <v>3.472</v>
      </c>
      <c r="T12" s="28">
        <v>950</v>
      </c>
      <c r="U12" s="36">
        <v>150</v>
      </c>
      <c r="V12" s="37" t="s">
        <v>723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3.2007500000000001E-2</v>
      </c>
      <c r="AD12" s="39">
        <f t="shared" si="12"/>
        <v>-0.6183848999999999</v>
      </c>
      <c r="AE12" s="39">
        <v>-4.9000000000000004</v>
      </c>
      <c r="AF12" s="39">
        <v>-3.27764102564102</v>
      </c>
      <c r="AG12" s="39">
        <v>0</v>
      </c>
    </row>
    <row r="13" spans="1:33" ht="15.75" customHeight="1" x14ac:dyDescent="0.2">
      <c r="A13" s="28" t="s">
        <v>51</v>
      </c>
      <c r="B13" s="28" t="s">
        <v>100</v>
      </c>
      <c r="C13" s="15">
        <f t="shared" si="4"/>
        <v>9.4937500000000004</v>
      </c>
      <c r="D13" s="29">
        <v>8</v>
      </c>
      <c r="E13" s="29">
        <v>2</v>
      </c>
      <c r="F13" s="32">
        <v>75.95</v>
      </c>
      <c r="G13" s="30">
        <v>0</v>
      </c>
      <c r="H13" s="31">
        <f t="shared" si="1"/>
        <v>0</v>
      </c>
      <c r="I13" s="31">
        <f t="shared" si="2"/>
        <v>-1.7536047399604959E-2</v>
      </c>
      <c r="J13" s="32">
        <f t="shared" si="5"/>
        <v>-1.3318627999999968</v>
      </c>
      <c r="K13" s="32">
        <f t="shared" si="3"/>
        <v>-0.1664828499999996</v>
      </c>
      <c r="L13" s="29">
        <v>15</v>
      </c>
      <c r="M13" s="33">
        <f t="shared" si="6"/>
        <v>0.53333333333333333</v>
      </c>
      <c r="N13" s="29">
        <v>48</v>
      </c>
      <c r="O13" s="34">
        <f t="shared" ref="O13:P13" si="21">D13/7</f>
        <v>1.1428571428571428</v>
      </c>
      <c r="P13" s="34">
        <f t="shared" si="21"/>
        <v>0.2857142857142857</v>
      </c>
      <c r="Q13" s="29">
        <f t="shared" si="8"/>
        <v>33</v>
      </c>
      <c r="R13" s="29"/>
      <c r="S13" s="35">
        <v>3.1486486486486398</v>
      </c>
      <c r="T13" s="28">
        <v>800</v>
      </c>
      <c r="U13" s="36">
        <v>200</v>
      </c>
      <c r="V13" s="37" t="s">
        <v>724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3.2007500000000001E-2</v>
      </c>
      <c r="AD13" s="39">
        <f t="shared" si="12"/>
        <v>-0.35336279999999998</v>
      </c>
      <c r="AE13" s="39">
        <v>-4.9000000000000004</v>
      </c>
      <c r="AF13" s="39">
        <v>-3.2919999999999998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11.001999999999999</v>
      </c>
      <c r="D14" s="29">
        <v>5</v>
      </c>
      <c r="E14" s="29">
        <v>7</v>
      </c>
      <c r="F14" s="32">
        <v>55.01</v>
      </c>
      <c r="G14" s="30">
        <v>0</v>
      </c>
      <c r="H14" s="31">
        <f t="shared" si="1"/>
        <v>0</v>
      </c>
      <c r="I14" s="31">
        <f t="shared" si="2"/>
        <v>0.10139335120887108</v>
      </c>
      <c r="J14" s="32">
        <f t="shared" si="5"/>
        <v>5.5776482499999975</v>
      </c>
      <c r="K14" s="32">
        <f t="shared" si="3"/>
        <v>1.1155296499999996</v>
      </c>
      <c r="L14" s="29">
        <v>17</v>
      </c>
      <c r="M14" s="33">
        <f t="shared" si="6"/>
        <v>0.29411764705882354</v>
      </c>
      <c r="N14" s="29">
        <v>37</v>
      </c>
      <c r="O14" s="34">
        <f t="shared" ref="O14:P14" si="22">D14/7</f>
        <v>0.7142857142857143</v>
      </c>
      <c r="P14" s="34">
        <f t="shared" si="22"/>
        <v>1</v>
      </c>
      <c r="Q14" s="29">
        <f t="shared" si="8"/>
        <v>21</v>
      </c>
      <c r="R14" s="29"/>
      <c r="S14" s="35">
        <v>1.6764132553606199</v>
      </c>
      <c r="T14" s="28">
        <v>800</v>
      </c>
      <c r="U14" s="36">
        <v>200</v>
      </c>
      <c r="V14" s="37" t="s">
        <v>724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3.2007500000000001E-2</v>
      </c>
      <c r="AD14" s="39">
        <f t="shared" si="12"/>
        <v>-0.22085174999999999</v>
      </c>
      <c r="AE14" s="39">
        <v>-4.9000000000000004</v>
      </c>
      <c r="AF14" s="39">
        <v>-3.2919999999999998</v>
      </c>
      <c r="AG14" s="39">
        <v>0</v>
      </c>
    </row>
    <row r="15" spans="1:33" ht="15.75" customHeight="1" x14ac:dyDescent="0.2">
      <c r="A15" s="28" t="s">
        <v>54</v>
      </c>
      <c r="B15" s="28" t="s">
        <v>725</v>
      </c>
      <c r="C15" s="15">
        <f t="shared" si="4"/>
        <v>11.055</v>
      </c>
      <c r="D15" s="29">
        <v>8</v>
      </c>
      <c r="E15" s="29">
        <v>11</v>
      </c>
      <c r="F15" s="32">
        <v>88.44</v>
      </c>
      <c r="G15" s="30">
        <v>0</v>
      </c>
      <c r="H15" s="31">
        <f t="shared" si="1"/>
        <v>0</v>
      </c>
      <c r="I15" s="31">
        <f t="shared" si="2"/>
        <v>9.0509240162822149E-2</v>
      </c>
      <c r="J15" s="32">
        <f t="shared" si="5"/>
        <v>8.0046371999999906</v>
      </c>
      <c r="K15" s="32">
        <f t="shared" si="3"/>
        <v>1.0005796499999988</v>
      </c>
      <c r="L15" s="29">
        <v>19</v>
      </c>
      <c r="M15" s="33">
        <f t="shared" si="6"/>
        <v>0.42105263157894735</v>
      </c>
      <c r="N15" s="29">
        <v>15</v>
      </c>
      <c r="O15" s="34">
        <f t="shared" ref="O15:P15" si="23">D15/7</f>
        <v>1.1428571428571428</v>
      </c>
      <c r="P15" s="34">
        <f t="shared" si="23"/>
        <v>1.5714285714285714</v>
      </c>
      <c r="Q15" s="29">
        <f t="shared" si="8"/>
        <v>5</v>
      </c>
      <c r="R15" s="29"/>
      <c r="S15" s="35">
        <v>2.7104477611940299</v>
      </c>
      <c r="T15" s="28">
        <v>800</v>
      </c>
      <c r="U15" s="36">
        <v>200</v>
      </c>
      <c r="V15" s="37" t="s">
        <v>726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3.2007500000000001E-2</v>
      </c>
      <c r="AD15" s="39">
        <f t="shared" si="12"/>
        <v>-0.35336279999999998</v>
      </c>
      <c r="AE15" s="39">
        <v>-4.9000000000000004</v>
      </c>
      <c r="AF15" s="39">
        <v>-3.452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12.27</v>
      </c>
      <c r="D16" s="29">
        <v>4</v>
      </c>
      <c r="E16" s="29">
        <v>6</v>
      </c>
      <c r="F16" s="32">
        <v>49.08</v>
      </c>
      <c r="G16" s="30">
        <v>0</v>
      </c>
      <c r="H16" s="31">
        <f t="shared" si="1"/>
        <v>0</v>
      </c>
      <c r="I16" s="31">
        <f t="shared" si="2"/>
        <v>0.16571553789731042</v>
      </c>
      <c r="J16" s="32">
        <f t="shared" si="5"/>
        <v>8.1333185999999955</v>
      </c>
      <c r="K16" s="32">
        <f t="shared" si="3"/>
        <v>2.0333296499999989</v>
      </c>
      <c r="L16" s="29">
        <v>14</v>
      </c>
      <c r="M16" s="33">
        <f t="shared" si="6"/>
        <v>0.2857142857142857</v>
      </c>
      <c r="N16" s="29">
        <v>184</v>
      </c>
      <c r="O16" s="34">
        <f t="shared" ref="O16:P16" si="24">D16/7</f>
        <v>0.5714285714285714</v>
      </c>
      <c r="P16" s="34">
        <f t="shared" si="24"/>
        <v>0.8571428571428571</v>
      </c>
      <c r="Q16" s="29">
        <f t="shared" si="8"/>
        <v>128</v>
      </c>
      <c r="R16" s="29"/>
      <c r="S16" s="35">
        <v>2.0909090909090899</v>
      </c>
      <c r="T16" s="28">
        <v>800</v>
      </c>
      <c r="U16" s="36">
        <v>200</v>
      </c>
      <c r="V16" s="37" t="s">
        <v>726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3.2007500000000001E-2</v>
      </c>
      <c r="AD16" s="39">
        <f t="shared" si="12"/>
        <v>-0.17668139999999999</v>
      </c>
      <c r="AE16" s="39">
        <v>-4.9000000000000004</v>
      </c>
      <c r="AF16" s="39">
        <v>-3.452</v>
      </c>
      <c r="AG16" s="39">
        <v>0</v>
      </c>
    </row>
    <row r="17" spans="1:33" ht="15.75" customHeight="1" x14ac:dyDescent="0.2">
      <c r="A17" s="28" t="s">
        <v>58</v>
      </c>
      <c r="B17" s="28" t="s">
        <v>113</v>
      </c>
      <c r="C17" s="15">
        <f t="shared" si="4"/>
        <v>12.278</v>
      </c>
      <c r="D17" s="29">
        <v>15</v>
      </c>
      <c r="E17" s="29">
        <v>0</v>
      </c>
      <c r="F17" s="32">
        <v>184.17000000000002</v>
      </c>
      <c r="G17" s="30">
        <v>0</v>
      </c>
      <c r="H17" s="31">
        <f t="shared" si="1"/>
        <v>0</v>
      </c>
      <c r="I17" s="31">
        <f t="shared" si="2"/>
        <v>0.16616139843622738</v>
      </c>
      <c r="J17" s="32">
        <f t="shared" si="5"/>
        <v>30.601944749999998</v>
      </c>
      <c r="K17" s="32">
        <f t="shared" si="3"/>
        <v>2.0401296499999999</v>
      </c>
      <c r="L17" s="29">
        <v>16</v>
      </c>
      <c r="M17" s="33">
        <f t="shared" si="6"/>
        <v>0.9375</v>
      </c>
      <c r="N17" s="29">
        <v>136</v>
      </c>
      <c r="O17" s="34">
        <f t="shared" ref="O17:P17" si="25">D17/7</f>
        <v>2.1428571428571428</v>
      </c>
      <c r="P17" s="34">
        <f t="shared" si="25"/>
        <v>0</v>
      </c>
      <c r="Q17" s="29">
        <f t="shared" si="8"/>
        <v>63</v>
      </c>
      <c r="R17" s="29"/>
      <c r="S17" s="35">
        <v>2.0810810810810798</v>
      </c>
      <c r="T17" s="28">
        <v>600</v>
      </c>
      <c r="U17" s="36">
        <v>200</v>
      </c>
      <c r="V17" s="37" t="s">
        <v>489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3.2007500000000001E-2</v>
      </c>
      <c r="AD17" s="39">
        <f t="shared" si="12"/>
        <v>-0.66255524999999993</v>
      </c>
      <c r="AE17" s="39">
        <v>-4.9000000000000004</v>
      </c>
      <c r="AF17" s="39">
        <v>-3.452</v>
      </c>
      <c r="AG17" s="39">
        <v>0</v>
      </c>
    </row>
    <row r="18" spans="1:33" ht="15.75" customHeight="1" x14ac:dyDescent="0.2">
      <c r="A18" s="28" t="s">
        <v>59</v>
      </c>
      <c r="B18" s="28" t="s">
        <v>204</v>
      </c>
      <c r="C18" s="15">
        <f t="shared" si="4"/>
        <v>12.27</v>
      </c>
      <c r="D18" s="29">
        <v>5</v>
      </c>
      <c r="E18" s="29">
        <v>0</v>
      </c>
      <c r="F18" s="32">
        <v>61.349999999999994</v>
      </c>
      <c r="G18" s="30">
        <v>-5.31</v>
      </c>
      <c r="H18" s="31">
        <f t="shared" si="1"/>
        <v>8.6552567237163813E-2</v>
      </c>
      <c r="I18" s="31">
        <f t="shared" si="2"/>
        <v>7.9162970660146603E-2</v>
      </c>
      <c r="J18" s="32">
        <f t="shared" si="5"/>
        <v>4.8566482499999939</v>
      </c>
      <c r="K18" s="32">
        <f t="shared" si="3"/>
        <v>0.97132964999999882</v>
      </c>
      <c r="L18" s="29">
        <v>23</v>
      </c>
      <c r="M18" s="33">
        <f t="shared" si="6"/>
        <v>0.21739130434782608</v>
      </c>
      <c r="N18" s="29">
        <v>333</v>
      </c>
      <c r="O18" s="34">
        <f t="shared" ref="O18:P18" si="26">D18/7</f>
        <v>0.7142857142857143</v>
      </c>
      <c r="P18" s="34">
        <f t="shared" si="26"/>
        <v>0</v>
      </c>
      <c r="Q18" s="29">
        <f t="shared" si="8"/>
        <v>466</v>
      </c>
      <c r="R18" s="29"/>
      <c r="S18" s="35">
        <v>1.4150612959719699</v>
      </c>
      <c r="T18" s="28">
        <v>400</v>
      </c>
      <c r="U18" s="36">
        <v>0</v>
      </c>
      <c r="V18" s="37" t="s">
        <v>727</v>
      </c>
      <c r="W18" s="28">
        <v>1</v>
      </c>
      <c r="X18" s="38">
        <f t="shared" si="9"/>
        <v>0.2</v>
      </c>
      <c r="Y18" s="39">
        <f t="shared" si="10"/>
        <v>5.31</v>
      </c>
      <c r="Z18" s="28">
        <v>0</v>
      </c>
      <c r="AA18" s="28" t="s">
        <v>34</v>
      </c>
      <c r="AB18" s="40">
        <f t="shared" si="11"/>
        <v>-0.69</v>
      </c>
      <c r="AC18" s="41">
        <v>3.2007500000000001E-2</v>
      </c>
      <c r="AD18" s="39">
        <f t="shared" si="12"/>
        <v>-0.22085174999999999</v>
      </c>
      <c r="AE18" s="39">
        <v>-4.9000000000000004</v>
      </c>
      <c r="AF18" s="39">
        <v>-3.452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12.090999999999999</v>
      </c>
      <c r="D19" s="29">
        <v>10</v>
      </c>
      <c r="E19" s="29">
        <v>0</v>
      </c>
      <c r="F19" s="32">
        <v>120.91</v>
      </c>
      <c r="G19" s="30">
        <v>-5.19</v>
      </c>
      <c r="H19" s="31">
        <f t="shared" si="1"/>
        <v>4.2924489289554217E-2</v>
      </c>
      <c r="I19" s="31">
        <f t="shared" si="2"/>
        <v>9.884870151352243E-2</v>
      </c>
      <c r="J19" s="32">
        <f t="shared" si="5"/>
        <v>11.951796499999997</v>
      </c>
      <c r="K19" s="32">
        <f t="shared" si="3"/>
        <v>1.1951796499999996</v>
      </c>
      <c r="L19" s="29">
        <v>19</v>
      </c>
      <c r="M19" s="33">
        <f t="shared" si="6"/>
        <v>0.52631578947368418</v>
      </c>
      <c r="N19" s="29">
        <v>326</v>
      </c>
      <c r="O19" s="34">
        <f t="shared" ref="O19:P19" si="27">D19/7</f>
        <v>1.4285714285714286</v>
      </c>
      <c r="P19" s="34">
        <f t="shared" si="27"/>
        <v>0</v>
      </c>
      <c r="Q19" s="29">
        <f t="shared" si="8"/>
        <v>228</v>
      </c>
      <c r="R19" s="29"/>
      <c r="S19" s="35">
        <v>1.4181117533718599</v>
      </c>
      <c r="T19" s="28">
        <v>400</v>
      </c>
      <c r="U19" s="36">
        <v>100</v>
      </c>
      <c r="V19" s="37" t="s">
        <v>727</v>
      </c>
      <c r="W19" s="28">
        <v>2</v>
      </c>
      <c r="X19" s="38">
        <f t="shared" si="9"/>
        <v>0.2</v>
      </c>
      <c r="Y19" s="39">
        <f t="shared" si="10"/>
        <v>1.7300000000000002</v>
      </c>
      <c r="Z19" s="28">
        <v>1</v>
      </c>
      <c r="AA19" s="28" t="s">
        <v>34</v>
      </c>
      <c r="AB19" s="40">
        <f t="shared" si="11"/>
        <v>-0.69</v>
      </c>
      <c r="AC19" s="41">
        <v>3.2007500000000001E-2</v>
      </c>
      <c r="AD19" s="39">
        <f t="shared" si="12"/>
        <v>-0.44170349999999997</v>
      </c>
      <c r="AE19" s="39">
        <v>-4.9000000000000004</v>
      </c>
      <c r="AF19" s="39">
        <v>-3.6190000000000002</v>
      </c>
      <c r="AG19" s="39">
        <v>0</v>
      </c>
    </row>
    <row r="20" spans="1:33" ht="15.75" customHeight="1" x14ac:dyDescent="0.2">
      <c r="A20" s="28" t="s">
        <v>62</v>
      </c>
      <c r="B20" s="28" t="s">
        <v>117</v>
      </c>
      <c r="C20" s="15">
        <f t="shared" si="4"/>
        <v>10.748235294117647</v>
      </c>
      <c r="D20" s="29">
        <v>17</v>
      </c>
      <c r="E20" s="29">
        <v>0</v>
      </c>
      <c r="F20" s="32">
        <v>182.72</v>
      </c>
      <c r="G20" s="30">
        <v>-10.000000000000002</v>
      </c>
      <c r="H20" s="31">
        <f t="shared" si="1"/>
        <v>5.4728546409807365E-2</v>
      </c>
      <c r="I20" s="31">
        <f t="shared" si="2"/>
        <v>-1.4333184654116906E-3</v>
      </c>
      <c r="J20" s="32">
        <f t="shared" si="5"/>
        <v>-0.26189595000002408</v>
      </c>
      <c r="K20" s="32">
        <f t="shared" si="3"/>
        <v>-1.5405644117648476E-2</v>
      </c>
      <c r="L20" s="29">
        <v>22</v>
      </c>
      <c r="M20" s="33">
        <f t="shared" si="6"/>
        <v>0.77272727272727271</v>
      </c>
      <c r="N20" s="29">
        <v>284</v>
      </c>
      <c r="O20" s="34">
        <f t="shared" ref="O20:P20" si="28">D20/7</f>
        <v>2.4285714285714284</v>
      </c>
      <c r="P20" s="34">
        <f t="shared" si="28"/>
        <v>0</v>
      </c>
      <c r="Q20" s="29">
        <f t="shared" si="8"/>
        <v>116</v>
      </c>
      <c r="R20" s="29"/>
      <c r="S20" s="35">
        <v>1.3003802281368799</v>
      </c>
      <c r="T20" s="28">
        <v>400</v>
      </c>
      <c r="U20" s="36">
        <v>100</v>
      </c>
      <c r="V20" s="37" t="s">
        <v>728</v>
      </c>
      <c r="W20" s="28">
        <v>1</v>
      </c>
      <c r="X20" s="38">
        <f t="shared" si="9"/>
        <v>5.8823529411764705E-2</v>
      </c>
      <c r="Y20" s="39">
        <f t="shared" si="10"/>
        <v>10.000000000000002</v>
      </c>
      <c r="Z20" s="28">
        <v>0</v>
      </c>
      <c r="AA20" s="28" t="s">
        <v>34</v>
      </c>
      <c r="AB20" s="40">
        <f t="shared" si="11"/>
        <v>-0.69</v>
      </c>
      <c r="AC20" s="41">
        <v>3.2007500000000001E-2</v>
      </c>
      <c r="AD20" s="39">
        <f t="shared" si="12"/>
        <v>-0.75089594999999998</v>
      </c>
      <c r="AE20" s="39">
        <v>-4.9000000000000004</v>
      </c>
      <c r="AF20" s="39">
        <v>-3.6190000000000002</v>
      </c>
      <c r="AG20" s="39">
        <v>0</v>
      </c>
    </row>
    <row r="21" spans="1:33" ht="15.75" customHeight="1" x14ac:dyDescent="0.2">
      <c r="A21" s="28" t="s">
        <v>63</v>
      </c>
      <c r="B21" s="28" t="s">
        <v>729</v>
      </c>
      <c r="C21" s="15">
        <f t="shared" si="4"/>
        <v>10.00235294117647</v>
      </c>
      <c r="D21" s="29">
        <v>17</v>
      </c>
      <c r="E21" s="29">
        <v>1</v>
      </c>
      <c r="F21" s="32">
        <v>170.04</v>
      </c>
      <c r="G21" s="30">
        <v>-1.22</v>
      </c>
      <c r="H21" s="31">
        <f t="shared" si="1"/>
        <v>7.1747824041402024E-3</v>
      </c>
      <c r="I21" s="31">
        <f t="shared" si="2"/>
        <v>-1.3290378440367057E-2</v>
      </c>
      <c r="J21" s="32">
        <f t="shared" si="5"/>
        <v>-2.2598959500000144</v>
      </c>
      <c r="K21" s="32">
        <f t="shared" si="3"/>
        <v>-0.1329350558823538</v>
      </c>
      <c r="L21" s="29">
        <v>16</v>
      </c>
      <c r="M21" s="33">
        <f t="shared" si="6"/>
        <v>1.0625</v>
      </c>
      <c r="N21" s="29">
        <v>272</v>
      </c>
      <c r="O21" s="34">
        <f t="shared" ref="O21:P21" si="29">D21/7</f>
        <v>2.4285714285714284</v>
      </c>
      <c r="P21" s="34">
        <f t="shared" si="29"/>
        <v>0.14285714285714285</v>
      </c>
      <c r="Q21" s="29">
        <f t="shared" si="8"/>
        <v>105</v>
      </c>
      <c r="R21" s="29"/>
      <c r="S21" s="35">
        <v>1.13286713286713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3.2007500000000001E-2</v>
      </c>
      <c r="AD21" s="39">
        <f t="shared" si="12"/>
        <v>-0.75089594999999998</v>
      </c>
      <c r="AE21" s="39">
        <v>-4.9000000000000004</v>
      </c>
      <c r="AF21" s="39">
        <v>-3.6190000000000002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10.417777777777779</v>
      </c>
      <c r="D22" s="29">
        <v>9</v>
      </c>
      <c r="E22" s="29">
        <v>1</v>
      </c>
      <c r="F22" s="30">
        <v>93.76</v>
      </c>
      <c r="G22" s="30">
        <v>0</v>
      </c>
      <c r="H22" s="31">
        <f t="shared" si="1"/>
        <v>0</v>
      </c>
      <c r="I22" s="31">
        <f t="shared" si="2"/>
        <v>2.8023323912115948E-2</v>
      </c>
      <c r="J22" s="32">
        <f t="shared" si="5"/>
        <v>2.6274668499999914</v>
      </c>
      <c r="K22" s="32">
        <f t="shared" si="3"/>
        <v>0.29194076111111017</v>
      </c>
      <c r="L22" s="29">
        <v>12</v>
      </c>
      <c r="M22" s="33">
        <f t="shared" si="6"/>
        <v>0.75</v>
      </c>
      <c r="N22" s="29">
        <v>265</v>
      </c>
      <c r="O22" s="34">
        <f t="shared" ref="O22:P22" si="30">D22/7</f>
        <v>1.2857142857142858</v>
      </c>
      <c r="P22" s="34">
        <f t="shared" si="30"/>
        <v>0.14285714285714285</v>
      </c>
      <c r="Q22" s="29">
        <f t="shared" si="8"/>
        <v>185</v>
      </c>
      <c r="R22" s="29"/>
      <c r="S22" s="35">
        <v>0.94117647058823495</v>
      </c>
      <c r="T22" s="28">
        <v>400</v>
      </c>
      <c r="U22" s="36">
        <v>100</v>
      </c>
      <c r="V22" s="37" t="s">
        <v>730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3.2007500000000001E-2</v>
      </c>
      <c r="AD22" s="39">
        <f t="shared" si="12"/>
        <v>-0.39753315</v>
      </c>
      <c r="AE22" s="39">
        <v>-4.9000000000000004</v>
      </c>
      <c r="AF22" s="39">
        <v>-3.6190000000000002</v>
      </c>
      <c r="AG22" s="39">
        <v>0</v>
      </c>
    </row>
    <row r="23" spans="1:33" ht="15.75" customHeight="1" x14ac:dyDescent="0.2">
      <c r="A23" s="28" t="s">
        <v>65</v>
      </c>
      <c r="B23" s="28" t="s">
        <v>731</v>
      </c>
      <c r="C23" s="15">
        <f t="shared" si="4"/>
        <v>10.555000000000001</v>
      </c>
      <c r="D23" s="29">
        <v>10</v>
      </c>
      <c r="E23" s="29">
        <v>0</v>
      </c>
      <c r="F23" s="32">
        <v>105.55000000000001</v>
      </c>
      <c r="G23" s="30">
        <v>0</v>
      </c>
      <c r="H23" s="31">
        <f t="shared" si="1"/>
        <v>0</v>
      </c>
      <c r="I23" s="31">
        <f t="shared" si="2"/>
        <v>3.8709583135954483E-2</v>
      </c>
      <c r="J23" s="32">
        <f t="shared" si="5"/>
        <v>4.0857964999999963</v>
      </c>
      <c r="K23" s="32">
        <f t="shared" si="3"/>
        <v>0.40857964999999963</v>
      </c>
      <c r="L23" s="29">
        <v>8</v>
      </c>
      <c r="M23" s="33">
        <f t="shared" si="6"/>
        <v>1.25</v>
      </c>
      <c r="N23" s="29">
        <v>253</v>
      </c>
      <c r="O23" s="34">
        <f t="shared" ref="O23:P23" si="31">D23/7</f>
        <v>1.4285714285714286</v>
      </c>
      <c r="P23" s="34">
        <f t="shared" si="31"/>
        <v>0</v>
      </c>
      <c r="Q23" s="29">
        <f t="shared" si="8"/>
        <v>177</v>
      </c>
      <c r="R23" s="29"/>
      <c r="S23" s="35">
        <v>0.99125364431486795</v>
      </c>
      <c r="T23" s="28">
        <v>400</v>
      </c>
      <c r="U23" s="36">
        <v>100</v>
      </c>
      <c r="V23" s="37" t="s">
        <v>730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3.2007500000000001E-2</v>
      </c>
      <c r="AD23" s="39">
        <f t="shared" si="12"/>
        <v>-0.44170349999999997</v>
      </c>
      <c r="AE23" s="39">
        <v>-4.9000000000000004</v>
      </c>
      <c r="AF23" s="39">
        <v>-3.6190000000000002</v>
      </c>
      <c r="AG23" s="39">
        <v>0</v>
      </c>
    </row>
    <row r="24" spans="1:33" ht="15.75" customHeight="1" x14ac:dyDescent="0.2">
      <c r="A24" s="28" t="s">
        <v>66</v>
      </c>
      <c r="B24" s="28" t="s">
        <v>448</v>
      </c>
      <c r="C24" s="15">
        <f t="shared" si="4"/>
        <v>10.34</v>
      </c>
      <c r="D24" s="29">
        <v>35</v>
      </c>
      <c r="E24" s="29">
        <v>0</v>
      </c>
      <c r="F24" s="32">
        <v>361.9</v>
      </c>
      <c r="G24" s="32">
        <v>0</v>
      </c>
      <c r="H24" s="31">
        <f t="shared" si="1"/>
        <v>0</v>
      </c>
      <c r="I24" s="31">
        <f t="shared" si="2"/>
        <v>2.1840391682785114E-2</v>
      </c>
      <c r="J24" s="32">
        <f t="shared" si="5"/>
        <v>7.9040377499999321</v>
      </c>
      <c r="K24" s="32">
        <f t="shared" si="3"/>
        <v>0.22582964999999805</v>
      </c>
      <c r="L24" s="29">
        <v>19</v>
      </c>
      <c r="M24" s="33">
        <f t="shared" si="6"/>
        <v>1.8421052631578947</v>
      </c>
      <c r="N24" s="29">
        <v>220</v>
      </c>
      <c r="O24" s="34">
        <f t="shared" ref="O24:P24" si="32">D24/7</f>
        <v>5</v>
      </c>
      <c r="P24" s="34">
        <f t="shared" si="32"/>
        <v>0</v>
      </c>
      <c r="Q24" s="29">
        <f t="shared" si="8"/>
        <v>44</v>
      </c>
      <c r="R24" s="29"/>
      <c r="S24" s="35">
        <v>1.06544901065449</v>
      </c>
      <c r="T24" s="28">
        <v>400</v>
      </c>
      <c r="U24" s="36">
        <v>100</v>
      </c>
      <c r="V24" s="37" t="s">
        <v>732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3.2007500000000001E-2</v>
      </c>
      <c r="AD24" s="39">
        <f t="shared" si="12"/>
        <v>-1.5459622499999999</v>
      </c>
      <c r="AE24" s="39">
        <v>-4.9000000000000004</v>
      </c>
      <c r="AF24" s="39">
        <v>-3.6190000000000002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9.99</v>
      </c>
      <c r="D25" s="29">
        <v>9</v>
      </c>
      <c r="E25" s="29">
        <v>0</v>
      </c>
      <c r="F25" s="32">
        <v>89.91</v>
      </c>
      <c r="G25" s="32">
        <v>-1.94</v>
      </c>
      <c r="H25" s="31">
        <f t="shared" si="1"/>
        <v>2.1577132688243801E-2</v>
      </c>
      <c r="I25" s="31">
        <f t="shared" si="2"/>
        <v>-2.8851441997553195E-2</v>
      </c>
      <c r="J25" s="32">
        <f t="shared" si="5"/>
        <v>-2.5940331500000076</v>
      </c>
      <c r="K25" s="32">
        <f t="shared" si="3"/>
        <v>-0.28822590555555638</v>
      </c>
      <c r="L25" s="29">
        <v>26</v>
      </c>
      <c r="M25" s="33">
        <f t="shared" si="6"/>
        <v>0.34615384615384615</v>
      </c>
      <c r="N25" s="29">
        <v>208</v>
      </c>
      <c r="O25" s="34">
        <f t="shared" ref="O25:P25" si="33">D25/7</f>
        <v>1.2857142857142858</v>
      </c>
      <c r="P25" s="34">
        <f t="shared" si="33"/>
        <v>0</v>
      </c>
      <c r="Q25" s="29">
        <f t="shared" si="8"/>
        <v>161</v>
      </c>
      <c r="R25" s="29"/>
      <c r="S25" s="35">
        <v>1.052023121387283</v>
      </c>
      <c r="T25" s="28">
        <v>400</v>
      </c>
      <c r="U25" s="36">
        <v>100</v>
      </c>
      <c r="V25" s="37" t="s">
        <v>732</v>
      </c>
      <c r="W25" s="14">
        <v>0</v>
      </c>
      <c r="X25" s="38">
        <f t="shared" si="9"/>
        <v>0</v>
      </c>
      <c r="Y25" s="39">
        <f t="shared" si="10"/>
        <v>1.94</v>
      </c>
      <c r="Z25" s="14">
        <v>1</v>
      </c>
      <c r="AA25" s="28" t="s">
        <v>34</v>
      </c>
      <c r="AB25" s="40">
        <f t="shared" si="11"/>
        <v>-0.69</v>
      </c>
      <c r="AC25" s="41">
        <v>3.2007500000000001E-2</v>
      </c>
      <c r="AD25" s="39">
        <f t="shared" si="12"/>
        <v>-0.39753315</v>
      </c>
      <c r="AE25" s="39">
        <v>-4.9000000000000004</v>
      </c>
      <c r="AF25" s="39">
        <v>-3.62</v>
      </c>
      <c r="AG25" s="39">
        <v>0</v>
      </c>
    </row>
    <row r="26" spans="1:33" ht="15.75" customHeight="1" x14ac:dyDescent="0.2">
      <c r="A26" s="14" t="s">
        <v>68</v>
      </c>
      <c r="B26" s="14" t="s">
        <v>733</v>
      </c>
      <c r="C26" s="15">
        <f t="shared" si="4"/>
        <v>9.99</v>
      </c>
      <c r="D26" s="16">
        <v>11</v>
      </c>
      <c r="E26" s="16">
        <v>0</v>
      </c>
      <c r="F26" s="17">
        <v>109.89</v>
      </c>
      <c r="G26" s="17">
        <v>-0.65</v>
      </c>
      <c r="H26" s="31">
        <f t="shared" si="1"/>
        <v>5.9150059150059149E-3</v>
      </c>
      <c r="I26" s="31">
        <f t="shared" si="2"/>
        <v>-1.865478068978085E-2</v>
      </c>
      <c r="J26" s="32">
        <f t="shared" si="5"/>
        <v>-2.0499738500000175</v>
      </c>
      <c r="K26" s="32">
        <f t="shared" si="3"/>
        <v>-0.1863612590909107</v>
      </c>
      <c r="L26" s="16">
        <v>10</v>
      </c>
      <c r="M26" s="33">
        <f t="shared" si="6"/>
        <v>1.1000000000000001</v>
      </c>
      <c r="N26" s="16">
        <v>197</v>
      </c>
      <c r="O26" s="34">
        <f t="shared" ref="O26:P26" si="34">D26/7</f>
        <v>1.5714285714285714</v>
      </c>
      <c r="P26" s="34">
        <f t="shared" si="34"/>
        <v>0</v>
      </c>
      <c r="Q26" s="29">
        <f t="shared" si="8"/>
        <v>125</v>
      </c>
      <c r="R26" s="29"/>
      <c r="S26" s="21">
        <v>1.05829596412556</v>
      </c>
      <c r="T26" s="28">
        <v>300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3.2007500000000001E-2</v>
      </c>
      <c r="AD26" s="39">
        <f t="shared" si="12"/>
        <v>-0.48587384999999994</v>
      </c>
      <c r="AE26" s="25">
        <v>-4.95</v>
      </c>
      <c r="AF26" s="25">
        <v>-3.6246</v>
      </c>
      <c r="AG26" s="25">
        <v>0</v>
      </c>
    </row>
    <row r="27" spans="1:33" ht="15.75" customHeight="1" x14ac:dyDescent="0.2">
      <c r="A27" s="14" t="s">
        <v>69</v>
      </c>
      <c r="B27" s="14" t="s">
        <v>224</v>
      </c>
      <c r="C27" s="15">
        <f t="shared" si="4"/>
        <v>9.99</v>
      </c>
      <c r="D27" s="16">
        <v>36</v>
      </c>
      <c r="E27" s="16">
        <v>3</v>
      </c>
      <c r="F27" s="17">
        <v>359.64</v>
      </c>
      <c r="G27" s="17">
        <v>-91.640000000000015</v>
      </c>
      <c r="H27" s="31">
        <f t="shared" si="1"/>
        <v>0.2548103659214771</v>
      </c>
      <c r="I27" s="31">
        <f t="shared" si="2"/>
        <v>-0.32211025636747881</v>
      </c>
      <c r="J27" s="32">
        <f t="shared" si="5"/>
        <v>-115.84373260000007</v>
      </c>
      <c r="K27" s="32">
        <f t="shared" si="3"/>
        <v>-3.2178814611111131</v>
      </c>
      <c r="L27" s="16">
        <v>44</v>
      </c>
      <c r="M27" s="33">
        <f t="shared" si="6"/>
        <v>0.81818181818181823</v>
      </c>
      <c r="N27" s="16">
        <v>163</v>
      </c>
      <c r="O27" s="34">
        <f t="shared" ref="O27:P27" si="35">D27/7</f>
        <v>5.1428571428571432</v>
      </c>
      <c r="P27" s="34">
        <f t="shared" si="35"/>
        <v>0.42857142857142855</v>
      </c>
      <c r="Q27" s="29">
        <f t="shared" si="8"/>
        <v>29</v>
      </c>
      <c r="R27" s="29"/>
      <c r="S27" s="21">
        <v>1.008695652173913</v>
      </c>
      <c r="T27" s="28">
        <v>300</v>
      </c>
      <c r="U27" s="36" t="s">
        <v>33</v>
      </c>
      <c r="V27" s="37" t="s">
        <v>33</v>
      </c>
      <c r="W27" s="14">
        <v>21</v>
      </c>
      <c r="X27" s="38">
        <f t="shared" si="9"/>
        <v>0.58333333333333337</v>
      </c>
      <c r="Y27" s="39">
        <f t="shared" si="10"/>
        <v>2.1819047619047622</v>
      </c>
      <c r="Z27" s="14">
        <v>21</v>
      </c>
      <c r="AA27" s="28" t="s">
        <v>34</v>
      </c>
      <c r="AB27" s="40">
        <f t="shared" si="11"/>
        <v>-0.69</v>
      </c>
      <c r="AC27" s="41">
        <v>3.2007500000000001E-2</v>
      </c>
      <c r="AD27" s="39">
        <f t="shared" si="12"/>
        <v>-1.5901326</v>
      </c>
      <c r="AE27" s="25">
        <v>-4.95</v>
      </c>
      <c r="AF27" s="25">
        <v>-3.6141000000000001</v>
      </c>
      <c r="AG27" s="25">
        <v>-20</v>
      </c>
    </row>
    <row r="28" spans="1:33" ht="15.75" customHeight="1" x14ac:dyDescent="0.2">
      <c r="A28" s="14" t="s">
        <v>70</v>
      </c>
      <c r="B28" s="14" t="s">
        <v>224</v>
      </c>
      <c r="C28" s="15">
        <f t="shared" si="4"/>
        <v>9.657</v>
      </c>
      <c r="D28" s="16">
        <v>30</v>
      </c>
      <c r="E28" s="16">
        <v>1</v>
      </c>
      <c r="F28" s="17">
        <v>289.70999999999998</v>
      </c>
      <c r="G28" s="17">
        <v>-93.97</v>
      </c>
      <c r="H28" s="31">
        <f t="shared" si="1"/>
        <v>0.32435884160022094</v>
      </c>
      <c r="I28" s="31">
        <f t="shared" si="2"/>
        <v>-0.36576096959028004</v>
      </c>
      <c r="J28" s="32">
        <f t="shared" si="5"/>
        <v>-105.96461050000002</v>
      </c>
      <c r="K28" s="32">
        <f t="shared" si="3"/>
        <v>-3.532153683333334</v>
      </c>
      <c r="L28" s="16">
        <v>44</v>
      </c>
      <c r="M28" s="33">
        <f t="shared" si="6"/>
        <v>0.68181818181818177</v>
      </c>
      <c r="N28" s="16">
        <v>232</v>
      </c>
      <c r="O28" s="34">
        <f t="shared" ref="O28:P28" si="36">D28/7</f>
        <v>4.2857142857142856</v>
      </c>
      <c r="P28" s="34">
        <f t="shared" si="36"/>
        <v>0.14285714285714285</v>
      </c>
      <c r="Q28" s="29">
        <f t="shared" si="8"/>
        <v>52</v>
      </c>
      <c r="R28" s="29"/>
      <c r="S28" s="21">
        <v>1.039332538736591</v>
      </c>
      <c r="T28" s="28">
        <v>300</v>
      </c>
      <c r="U28" s="36" t="s">
        <v>33</v>
      </c>
      <c r="V28" s="37" t="s">
        <v>33</v>
      </c>
      <c r="W28" s="14">
        <v>13</v>
      </c>
      <c r="X28" s="38">
        <f t="shared" si="9"/>
        <v>0.43333333333333335</v>
      </c>
      <c r="Y28" s="39">
        <f t="shared" si="10"/>
        <v>3.4803703703703701</v>
      </c>
      <c r="Z28" s="14">
        <v>14</v>
      </c>
      <c r="AA28" s="28" t="s">
        <v>34</v>
      </c>
      <c r="AB28" s="40">
        <f t="shared" si="11"/>
        <v>-0.69</v>
      </c>
      <c r="AC28" s="41">
        <v>3.2007500000000001E-2</v>
      </c>
      <c r="AD28" s="39">
        <f t="shared" si="12"/>
        <v>-1.3251104999999999</v>
      </c>
      <c r="AE28" s="25">
        <v>-4.95</v>
      </c>
      <c r="AF28" s="25">
        <v>-3.6141000000000001</v>
      </c>
      <c r="AG28" s="25">
        <v>0</v>
      </c>
    </row>
    <row r="29" spans="1:33" ht="15.75" customHeight="1" x14ac:dyDescent="0.2">
      <c r="A29" s="14" t="s">
        <v>71</v>
      </c>
      <c r="B29" s="14" t="s">
        <v>162</v>
      </c>
      <c r="C29" s="15">
        <f t="shared" si="4"/>
        <v>9.99</v>
      </c>
      <c r="D29" s="16">
        <v>30</v>
      </c>
      <c r="E29" s="16">
        <v>0</v>
      </c>
      <c r="F29" s="17">
        <v>299.7</v>
      </c>
      <c r="G29" s="17">
        <v>-64.899999999999991</v>
      </c>
      <c r="H29" s="31">
        <f t="shared" si="1"/>
        <v>0.21654988321654986</v>
      </c>
      <c r="I29" s="31">
        <f t="shared" si="2"/>
        <v>-0.21646683516850196</v>
      </c>
      <c r="J29" s="32">
        <f t="shared" si="5"/>
        <v>-64.875110500000034</v>
      </c>
      <c r="K29" s="32">
        <f t="shared" si="3"/>
        <v>-2.1625036833333344</v>
      </c>
      <c r="L29" s="16">
        <v>44</v>
      </c>
      <c r="M29" s="33">
        <f t="shared" si="6"/>
        <v>0.68181818181818177</v>
      </c>
      <c r="N29" s="16">
        <v>204</v>
      </c>
      <c r="O29" s="34">
        <f t="shared" ref="O29:P29" si="37">D29/7</f>
        <v>4.2857142857142856</v>
      </c>
      <c r="P29" s="34">
        <f t="shared" si="37"/>
        <v>0</v>
      </c>
      <c r="Q29" s="29">
        <f t="shared" si="8"/>
        <v>47</v>
      </c>
      <c r="R29" s="29"/>
      <c r="S29" s="21">
        <v>1.0162866449511401</v>
      </c>
      <c r="T29" s="28">
        <v>300</v>
      </c>
      <c r="U29" s="36" t="s">
        <v>33</v>
      </c>
      <c r="V29" s="37" t="s">
        <v>33</v>
      </c>
      <c r="W29" s="14">
        <v>15</v>
      </c>
      <c r="X29" s="38">
        <f t="shared" si="9"/>
        <v>0.5</v>
      </c>
      <c r="Y29" s="39">
        <f t="shared" si="10"/>
        <v>2.9499999999999997</v>
      </c>
      <c r="Z29" s="14">
        <v>7</v>
      </c>
      <c r="AA29" s="28" t="s">
        <v>34</v>
      </c>
      <c r="AB29" s="40">
        <f t="shared" si="11"/>
        <v>-0.69</v>
      </c>
      <c r="AC29" s="41">
        <v>3.2007500000000001E-2</v>
      </c>
      <c r="AD29" s="39">
        <f t="shared" si="12"/>
        <v>-1.3251104999999999</v>
      </c>
      <c r="AE29" s="25">
        <v>-4.95</v>
      </c>
      <c r="AF29" s="25">
        <v>-3.4965000000000002</v>
      </c>
      <c r="AG29" s="25">
        <v>0</v>
      </c>
    </row>
    <row r="30" spans="1:33" ht="15.75" customHeight="1" x14ac:dyDescent="0.2">
      <c r="A30" s="14" t="s">
        <v>72</v>
      </c>
      <c r="B30" s="14" t="s">
        <v>178</v>
      </c>
      <c r="C30" s="15">
        <f t="shared" si="4"/>
        <v>10.021578947368422</v>
      </c>
      <c r="D30" s="16">
        <v>19</v>
      </c>
      <c r="E30" s="16">
        <v>2</v>
      </c>
      <c r="F30" s="17">
        <v>190.41000000000003</v>
      </c>
      <c r="G30" s="17">
        <v>-12.74</v>
      </c>
      <c r="H30" s="31">
        <f t="shared" si="1"/>
        <v>6.6908250617089438E-2</v>
      </c>
      <c r="I30" s="31">
        <f t="shared" si="2"/>
        <v>-6.4147033506643469E-2</v>
      </c>
      <c r="J30" s="32">
        <f t="shared" si="5"/>
        <v>-12.214236649999986</v>
      </c>
      <c r="K30" s="32">
        <f t="shared" si="3"/>
        <v>-0.64285456052631507</v>
      </c>
      <c r="L30" s="16">
        <v>29</v>
      </c>
      <c r="M30" s="33">
        <f t="shared" si="6"/>
        <v>0.65517241379310343</v>
      </c>
      <c r="N30" s="16">
        <v>158</v>
      </c>
      <c r="O30" s="34">
        <f t="shared" ref="O30:P30" si="38">D30/7</f>
        <v>2.7142857142857144</v>
      </c>
      <c r="P30" s="34">
        <f t="shared" si="38"/>
        <v>0.2857142857142857</v>
      </c>
      <c r="Q30" s="29">
        <f t="shared" si="8"/>
        <v>52</v>
      </c>
      <c r="R30" s="29"/>
      <c r="S30" s="21">
        <v>1.0977620730270909</v>
      </c>
      <c r="T30" s="28">
        <v>300</v>
      </c>
      <c r="U30" s="36" t="s">
        <v>33</v>
      </c>
      <c r="V30" s="37" t="s">
        <v>33</v>
      </c>
      <c r="W30" s="14">
        <v>4</v>
      </c>
      <c r="X30" s="38">
        <f t="shared" si="9"/>
        <v>0.21052631578947367</v>
      </c>
      <c r="Y30" s="39">
        <f t="shared" si="10"/>
        <v>2.1233333333333335</v>
      </c>
      <c r="Z30" s="14">
        <v>2</v>
      </c>
      <c r="AA30" s="28" t="s">
        <v>34</v>
      </c>
      <c r="AB30" s="40">
        <f t="shared" si="11"/>
        <v>-0.69</v>
      </c>
      <c r="AC30" s="41">
        <v>3.2007500000000001E-2</v>
      </c>
      <c r="AD30" s="39">
        <f t="shared" si="12"/>
        <v>-0.83923664999999992</v>
      </c>
      <c r="AE30" s="25">
        <v>-4.95</v>
      </c>
      <c r="AF30" s="25">
        <v>-3.4965000000000002</v>
      </c>
      <c r="AG30" s="25">
        <v>0</v>
      </c>
    </row>
    <row r="31" spans="1:33" ht="15.75" customHeight="1" x14ac:dyDescent="0.2">
      <c r="A31" s="14" t="s">
        <v>73</v>
      </c>
      <c r="B31" s="50" t="s">
        <v>734</v>
      </c>
      <c r="C31" s="15">
        <f t="shared" si="4"/>
        <v>10.075000000000001</v>
      </c>
      <c r="D31" s="16">
        <v>10</v>
      </c>
      <c r="E31" s="16">
        <v>1</v>
      </c>
      <c r="F31" s="17">
        <v>100.75000000000001</v>
      </c>
      <c r="G31" s="42">
        <v>0</v>
      </c>
      <c r="H31" s="31">
        <f t="shared" si="1"/>
        <v>0</v>
      </c>
      <c r="I31" s="31">
        <f t="shared" si="2"/>
        <v>7.2535632754342364E-3</v>
      </c>
      <c r="J31" s="32">
        <f t="shared" si="5"/>
        <v>0.7307964999999994</v>
      </c>
      <c r="K31" s="32">
        <f t="shared" si="3"/>
        <v>7.307964999999994E-2</v>
      </c>
      <c r="L31" s="16">
        <v>16</v>
      </c>
      <c r="M31" s="33">
        <f t="shared" si="6"/>
        <v>0.625</v>
      </c>
      <c r="N31" s="16">
        <v>172</v>
      </c>
      <c r="O31" s="34">
        <f t="shared" ref="O31:P32" si="39">D31/7</f>
        <v>1.4285714285714286</v>
      </c>
      <c r="P31" s="34">
        <f t="shared" si="39"/>
        <v>0.14285714285714285</v>
      </c>
      <c r="Q31" s="29">
        <f t="shared" si="8"/>
        <v>109</v>
      </c>
      <c r="R31" s="29"/>
      <c r="S31" s="21">
        <v>1.01327885597548</v>
      </c>
      <c r="T31" s="14">
        <v>300</v>
      </c>
      <c r="U31" s="22" t="s">
        <v>33</v>
      </c>
      <c r="V31" s="1" t="s">
        <v>1466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3.2007500000000001E-2</v>
      </c>
      <c r="AD31" s="39">
        <f t="shared" si="12"/>
        <v>-0.44170349999999997</v>
      </c>
      <c r="AE31" s="43">
        <v>-4.95</v>
      </c>
      <c r="AF31" s="43">
        <v>-3.4965000000000002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10.085625</v>
      </c>
      <c r="D32" s="52">
        <v>16</v>
      </c>
      <c r="E32" s="52">
        <v>2</v>
      </c>
      <c r="F32" s="53">
        <v>161.37</v>
      </c>
      <c r="G32" s="53">
        <v>-10.78</v>
      </c>
      <c r="H32" s="31">
        <f t="shared" si="1"/>
        <v>6.6802999318336734E-2</v>
      </c>
      <c r="I32" s="31">
        <f t="shared" si="2"/>
        <v>-5.8661619879779407E-2</v>
      </c>
      <c r="J32" s="32">
        <f t="shared" si="5"/>
        <v>-9.4662256000000031</v>
      </c>
      <c r="K32" s="32">
        <f t="shared" si="3"/>
        <v>-0.5916391000000002</v>
      </c>
      <c r="L32" s="52">
        <v>22</v>
      </c>
      <c r="M32" s="33">
        <f t="shared" si="6"/>
        <v>0.72727272727272729</v>
      </c>
      <c r="N32" s="52">
        <v>155</v>
      </c>
      <c r="O32" s="34">
        <f t="shared" si="39"/>
        <v>2.2857142857142856</v>
      </c>
      <c r="P32" s="34">
        <f t="shared" si="39"/>
        <v>0.2857142857142857</v>
      </c>
      <c r="Q32" s="29">
        <f t="shared" si="8"/>
        <v>60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1.1706214689265539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5.39</v>
      </c>
      <c r="Z32" s="51">
        <v>2</v>
      </c>
      <c r="AA32" s="51" t="s">
        <v>34</v>
      </c>
      <c r="AB32" s="40">
        <f t="shared" si="11"/>
        <v>-0.69</v>
      </c>
      <c r="AC32" s="57">
        <v>3.2007500000000001E-2</v>
      </c>
      <c r="AD32" s="39">
        <f t="shared" si="12"/>
        <v>-0.70672559999999995</v>
      </c>
      <c r="AE32" s="58">
        <v>-4.95</v>
      </c>
      <c r="AF32" s="58">
        <v>-3.4965000000000002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1.1640625" customWidth="1"/>
    <col min="22" max="22" width="92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8.332031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Info!B1:BJ5000""),3,FALSE),"""")"),"Extension Cord - 15ft, White with Switch")</f>
        <v>Extension Cord - 15ft, White with Switch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Info!B1:BJ5000""),2,FALSE),"""")"),"B01NALK16V")</f>
        <v>B01NALK16V</v>
      </c>
      <c r="B2" s="3" t="s">
        <v>735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2.25" customHeight="1" x14ac:dyDescent="0.2">
      <c r="A3" s="76" t="s">
        <v>30</v>
      </c>
      <c r="B3" s="77"/>
      <c r="C3" s="47">
        <f>((AE32+AF32)/0.85)*-1</f>
        <v>7.8023395209117652</v>
      </c>
      <c r="D3" s="5">
        <f>SUM(D4:D99765)</f>
        <v>1110</v>
      </c>
      <c r="E3" s="5"/>
      <c r="F3" s="6">
        <f t="shared" ref="F3:G3" si="0">SUM(F4:F99765)</f>
        <v>11744.779999999997</v>
      </c>
      <c r="G3" s="6">
        <f t="shared" si="0"/>
        <v>-133.93</v>
      </c>
      <c r="H3" s="7">
        <f t="shared" ref="H3:H32" si="1">G3/F3*-1</f>
        <v>1.1403363877399155E-2</v>
      </c>
      <c r="I3" s="8">
        <f t="shared" ref="I3:I32" si="2">J3/F3</f>
        <v>0.25963029375427249</v>
      </c>
      <c r="J3" s="6">
        <f>SUM(J4:J99765)</f>
        <v>3049.3006814793039</v>
      </c>
      <c r="K3" s="6">
        <f t="shared" ref="K3:K32" si="3">J3/D3</f>
        <v>2.7471177310624357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Sheet!a1:g5000""),2,FALSE),"""")"),"9.5 - March
7 - April
7 - May
4 - June
4 - July
4 - Aug
4 - Sept
4.5 - Oct
6.5 - Nov
21 - Dec
13.5 - Jan
8 - Feb")</f>
        <v>9.5 - March
7 - April
7 - May
4 - June
4 - July
4 - Aug
4 - Sept
4.5 - Oct
6.5 - Nov
21 - Dec
13.5 - Jan
8 -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QTY-31")</f>
        <v>Del QTY-31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QTY-60")</f>
        <v>US QTY-60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40</v>
      </c>
      <c r="X3" s="7">
        <f>W3/D3</f>
        <v>3.6036036036036036E-2</v>
      </c>
      <c r="Y3" s="6"/>
      <c r="Z3" s="5"/>
      <c r="AA3" s="5"/>
      <c r="AB3" s="5"/>
      <c r="AC3" s="5"/>
      <c r="AD3" s="6">
        <f>SUM(AD4:AD99765)</f>
        <v>-53.599125909867489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Info!B2:BZ7000""),37,FALSE)),"""")*-1"),-2.991988592775)</f>
        <v>-2.9919885927749998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736</v>
      </c>
      <c r="C4" s="15">
        <f t="shared" ref="C4:C32" si="4">IFERROR(F4/D4," - ")</f>
        <v>10.87552083333334</v>
      </c>
      <c r="D4" s="16">
        <v>96</v>
      </c>
      <c r="E4" s="16">
        <v>2</v>
      </c>
      <c r="F4" s="17">
        <v>1044.0500000000006</v>
      </c>
      <c r="G4" s="17">
        <v>-0.35</v>
      </c>
      <c r="H4" s="18">
        <f t="shared" si="1"/>
        <v>3.3523298692591326E-4</v>
      </c>
      <c r="I4" s="18">
        <f t="shared" si="2"/>
        <v>0.30485618532416325</v>
      </c>
      <c r="J4" s="17">
        <f t="shared" ref="J4:J32" si="5">F4*0.85+G4+AF4*D4+D4*AE4+AG4+AD4</f>
        <v>318.28510028769284</v>
      </c>
      <c r="K4" s="17">
        <f t="shared" si="3"/>
        <v>3.3154697946634673</v>
      </c>
      <c r="L4" s="16">
        <v>115</v>
      </c>
      <c r="M4" s="19">
        <f t="shared" ref="M4:M32" si="6">IFERROR(D4/L4,"-")</f>
        <v>0.83478260869565213</v>
      </c>
      <c r="N4" s="16">
        <v>145</v>
      </c>
      <c r="O4" s="20">
        <f t="shared" ref="O4:P4" si="7">D4/7</f>
        <v>13.714285714285714</v>
      </c>
      <c r="P4" s="20">
        <f t="shared" si="7"/>
        <v>0.2857142857142857</v>
      </c>
      <c r="Q4" s="16">
        <f t="shared" ref="Q4:Q32" si="8">ROUNDDOWN(N4/(O4+P4),0)</f>
        <v>10</v>
      </c>
      <c r="R4" s="16"/>
      <c r="S4" s="21">
        <v>5.9615773508594501</v>
      </c>
      <c r="T4" s="14">
        <v>1025</v>
      </c>
      <c r="U4" s="22">
        <v>200</v>
      </c>
      <c r="V4" s="23" t="s">
        <v>737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3.498710763888889E-2</v>
      </c>
      <c r="AD4" s="25">
        <f t="shared" ref="AD4:AD32" si="12">IFERROR(AB4*AC4*D4*2,0)</f>
        <v>-4.6350920200000001</v>
      </c>
      <c r="AE4" s="25">
        <v>-3.48</v>
      </c>
      <c r="AF4" s="25">
        <v>-2.3967948717948717</v>
      </c>
      <c r="AG4" s="25">
        <v>0</v>
      </c>
    </row>
    <row r="5" spans="1:33" ht="15.75" customHeight="1" x14ac:dyDescent="0.2">
      <c r="A5" s="28" t="s">
        <v>35</v>
      </c>
      <c r="B5" s="28" t="s">
        <v>100</v>
      </c>
      <c r="C5" s="15">
        <f t="shared" si="4"/>
        <v>11.440543478260867</v>
      </c>
      <c r="D5" s="29">
        <v>92</v>
      </c>
      <c r="E5" s="29">
        <v>1</v>
      </c>
      <c r="F5" s="30">
        <v>1052.5299999999997</v>
      </c>
      <c r="G5" s="30">
        <v>-0.35000000000000003</v>
      </c>
      <c r="H5" s="31">
        <f t="shared" si="1"/>
        <v>3.3253208934662208E-4</v>
      </c>
      <c r="I5" s="31">
        <f t="shared" si="2"/>
        <v>0.33176086333941124</v>
      </c>
      <c r="J5" s="32">
        <f t="shared" si="5"/>
        <v>349.18826149063045</v>
      </c>
      <c r="K5" s="32">
        <f t="shared" si="3"/>
        <v>3.7955245814198961</v>
      </c>
      <c r="L5" s="29">
        <v>210</v>
      </c>
      <c r="M5" s="33">
        <f t="shared" si="6"/>
        <v>0.43809523809523809</v>
      </c>
      <c r="N5" s="29">
        <v>30</v>
      </c>
      <c r="O5" s="34">
        <f t="shared" ref="O5:P5" si="13">D5/7</f>
        <v>13.142857142857142</v>
      </c>
      <c r="P5" s="34">
        <f t="shared" si="13"/>
        <v>0.14285714285714285</v>
      </c>
      <c r="Q5" s="29">
        <f t="shared" si="8"/>
        <v>2</v>
      </c>
      <c r="R5" s="29"/>
      <c r="S5" s="35">
        <v>5.0579345088161203</v>
      </c>
      <c r="T5" s="28">
        <v>1025</v>
      </c>
      <c r="U5" s="36">
        <v>200</v>
      </c>
      <c r="V5" s="37" t="s">
        <v>737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3.5027648899188878E-2</v>
      </c>
      <c r="AD5" s="39">
        <f t="shared" si="12"/>
        <v>-4.4471103042410194</v>
      </c>
      <c r="AE5" s="39">
        <v>-3.48</v>
      </c>
      <c r="AF5" s="39">
        <v>-2.3967948717948717</v>
      </c>
      <c r="AG5" s="39">
        <v>0</v>
      </c>
    </row>
    <row r="6" spans="1:33" ht="15.75" customHeight="1" x14ac:dyDescent="0.2">
      <c r="A6" s="28" t="s">
        <v>37</v>
      </c>
      <c r="B6" s="28" t="s">
        <v>100</v>
      </c>
      <c r="C6" s="15">
        <f t="shared" si="4"/>
        <v>12.256153846153847</v>
      </c>
      <c r="D6" s="29">
        <v>13</v>
      </c>
      <c r="E6" s="29">
        <v>0</v>
      </c>
      <c r="F6" s="30">
        <v>159.33000000000001</v>
      </c>
      <c r="G6" s="30">
        <v>0</v>
      </c>
      <c r="H6" s="31">
        <f t="shared" si="1"/>
        <v>0</v>
      </c>
      <c r="I6" s="31">
        <f t="shared" si="2"/>
        <v>0.36655853037981051</v>
      </c>
      <c r="J6" s="32">
        <f t="shared" si="5"/>
        <v>58.403770645415214</v>
      </c>
      <c r="K6" s="32">
        <f t="shared" si="3"/>
        <v>4.4925977419550165</v>
      </c>
      <c r="L6" s="29">
        <v>53</v>
      </c>
      <c r="M6" s="33">
        <f t="shared" si="6"/>
        <v>0.24528301886792453</v>
      </c>
      <c r="N6" s="29">
        <v>1</v>
      </c>
      <c r="O6" s="34">
        <f t="shared" ref="O6:P6" si="14">D6/7</f>
        <v>1.8571428571428572</v>
      </c>
      <c r="P6" s="34">
        <f t="shared" si="14"/>
        <v>0</v>
      </c>
      <c r="Q6" s="29">
        <f t="shared" si="8"/>
        <v>0</v>
      </c>
      <c r="R6" s="29"/>
      <c r="S6" s="35">
        <v>9.6049766718507001</v>
      </c>
      <c r="T6" s="28">
        <v>825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3.5027648899188878E-2</v>
      </c>
      <c r="AD6" s="39">
        <f t="shared" si="12"/>
        <v>-0.62839602125144844</v>
      </c>
      <c r="AE6" s="39">
        <v>-3.48</v>
      </c>
      <c r="AF6" s="39">
        <v>-2.3967948717948717</v>
      </c>
      <c r="AG6" s="39">
        <v>0</v>
      </c>
    </row>
    <row r="7" spans="1:33" ht="15.75" customHeight="1" x14ac:dyDescent="0.2">
      <c r="A7" s="28" t="s">
        <v>39</v>
      </c>
      <c r="B7" s="28" t="s">
        <v>98</v>
      </c>
      <c r="C7" s="15">
        <f t="shared" si="4"/>
        <v>12.178999999999997</v>
      </c>
      <c r="D7" s="29">
        <v>20</v>
      </c>
      <c r="E7" s="29">
        <v>2</v>
      </c>
      <c r="F7" s="30">
        <v>243.57999999999993</v>
      </c>
      <c r="G7" s="30">
        <v>-0.08</v>
      </c>
      <c r="H7" s="31">
        <f t="shared" si="1"/>
        <v>3.2843418999917899E-4</v>
      </c>
      <c r="I7" s="31">
        <f t="shared" si="2"/>
        <v>0.36317209291924291</v>
      </c>
      <c r="J7" s="32">
        <f t="shared" si="5"/>
        <v>88.461458393269154</v>
      </c>
      <c r="K7" s="32">
        <f t="shared" si="3"/>
        <v>4.4230729196634577</v>
      </c>
      <c r="L7" s="29">
        <v>95</v>
      </c>
      <c r="M7" s="33">
        <f t="shared" si="6"/>
        <v>0.21052631578947367</v>
      </c>
      <c r="N7" s="29">
        <v>188</v>
      </c>
      <c r="O7" s="34">
        <f t="shared" ref="O7:P7" si="15">D7/7</f>
        <v>2.8571428571428572</v>
      </c>
      <c r="P7" s="34">
        <f t="shared" si="15"/>
        <v>0.2857142857142857</v>
      </c>
      <c r="Q7" s="29">
        <f t="shared" si="8"/>
        <v>59</v>
      </c>
      <c r="R7" s="29"/>
      <c r="S7" s="35">
        <v>8.1532364597093796</v>
      </c>
      <c r="T7" s="28">
        <v>825</v>
      </c>
      <c r="U7" s="36">
        <v>200</v>
      </c>
      <c r="V7" s="37" t="s">
        <v>738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3.498710763888889E-2</v>
      </c>
      <c r="AD7" s="39">
        <f t="shared" si="12"/>
        <v>-0.9656441708333332</v>
      </c>
      <c r="AE7" s="39">
        <v>-3.48</v>
      </c>
      <c r="AF7" s="39">
        <v>-2.3967948717948717</v>
      </c>
      <c r="AG7" s="39">
        <v>0</v>
      </c>
    </row>
    <row r="8" spans="1:33" ht="15.75" customHeight="1" x14ac:dyDescent="0.2">
      <c r="A8" s="28" t="s">
        <v>41</v>
      </c>
      <c r="B8" s="28" t="s">
        <v>532</v>
      </c>
      <c r="C8" s="15">
        <f t="shared" si="4"/>
        <v>12.203666666666665</v>
      </c>
      <c r="D8" s="29">
        <v>60</v>
      </c>
      <c r="E8" s="29">
        <v>1</v>
      </c>
      <c r="F8" s="30">
        <v>732.21999999999991</v>
      </c>
      <c r="G8" s="30">
        <v>-0.32</v>
      </c>
      <c r="H8" s="31">
        <f t="shared" si="1"/>
        <v>4.3702712299582098E-4</v>
      </c>
      <c r="I8" s="31">
        <f t="shared" si="2"/>
        <v>0.36378420076957735</v>
      </c>
      <c r="J8" s="32">
        <f t="shared" si="5"/>
        <v>266.37006748749991</v>
      </c>
      <c r="K8" s="32">
        <f t="shared" si="3"/>
        <v>4.4395011247916649</v>
      </c>
      <c r="L8" s="29">
        <v>135</v>
      </c>
      <c r="M8" s="33">
        <f t="shared" si="6"/>
        <v>0.44444444444444442</v>
      </c>
      <c r="N8" s="29">
        <v>136</v>
      </c>
      <c r="O8" s="34">
        <f t="shared" ref="O8:P8" si="16">D8/7</f>
        <v>8.5714285714285712</v>
      </c>
      <c r="P8" s="34">
        <f t="shared" si="16"/>
        <v>0.14285714285714285</v>
      </c>
      <c r="Q8" s="29">
        <f t="shared" si="8"/>
        <v>15</v>
      </c>
      <c r="R8" s="29"/>
      <c r="S8" s="35">
        <v>6.13746369796708</v>
      </c>
      <c r="T8" s="28">
        <v>825</v>
      </c>
      <c r="U8" s="36">
        <v>200</v>
      </c>
      <c r="V8" s="37" t="s">
        <v>739</v>
      </c>
      <c r="W8" s="28">
        <v>1</v>
      </c>
      <c r="X8" s="38">
        <f t="shared" si="9"/>
        <v>1.6666666666666666E-2</v>
      </c>
      <c r="Y8" s="39">
        <f t="shared" si="10"/>
        <v>0.32</v>
      </c>
      <c r="Z8" s="28">
        <v>0</v>
      </c>
      <c r="AA8" s="28" t="s">
        <v>34</v>
      </c>
      <c r="AB8" s="40">
        <f t="shared" si="11"/>
        <v>-0.69</v>
      </c>
      <c r="AC8" s="41">
        <v>3.498710763888889E-2</v>
      </c>
      <c r="AD8" s="39">
        <f t="shared" si="12"/>
        <v>-2.8969325124999998</v>
      </c>
      <c r="AE8" s="39">
        <v>-3.48</v>
      </c>
      <c r="AF8" s="39">
        <v>-2.4</v>
      </c>
      <c r="AG8" s="39">
        <v>0</v>
      </c>
    </row>
    <row r="9" spans="1:33" ht="15.75" customHeight="1" x14ac:dyDescent="0.2">
      <c r="A9" s="28" t="s">
        <v>43</v>
      </c>
      <c r="B9" s="28" t="s">
        <v>740</v>
      </c>
      <c r="C9" s="15">
        <f t="shared" si="4"/>
        <v>12.73242424242425</v>
      </c>
      <c r="D9" s="29">
        <v>66</v>
      </c>
      <c r="E9" s="29">
        <v>1</v>
      </c>
      <c r="F9" s="30">
        <v>840.34000000000049</v>
      </c>
      <c r="G9" s="30">
        <v>0</v>
      </c>
      <c r="H9" s="31">
        <f t="shared" si="1"/>
        <v>0</v>
      </c>
      <c r="I9" s="31">
        <f t="shared" si="2"/>
        <v>0.38139424015840295</v>
      </c>
      <c r="J9" s="32">
        <f t="shared" si="5"/>
        <v>320.50083577471253</v>
      </c>
      <c r="K9" s="32">
        <f t="shared" si="3"/>
        <v>4.8560732693138258</v>
      </c>
      <c r="L9" s="29">
        <v>166</v>
      </c>
      <c r="M9" s="33">
        <f t="shared" si="6"/>
        <v>0.39759036144578314</v>
      </c>
      <c r="N9" s="29">
        <v>68</v>
      </c>
      <c r="O9" s="34">
        <f t="shared" ref="O9:P9" si="17">D9/7</f>
        <v>9.4285714285714288</v>
      </c>
      <c r="P9" s="34">
        <f t="shared" si="17"/>
        <v>0.14285714285714285</v>
      </c>
      <c r="Q9" s="29">
        <f t="shared" si="8"/>
        <v>7</v>
      </c>
      <c r="R9" s="29"/>
      <c r="S9" s="35">
        <v>4.4859550561797699</v>
      </c>
      <c r="T9" s="28">
        <v>825</v>
      </c>
      <c r="U9" s="36">
        <v>200</v>
      </c>
      <c r="V9" s="37" t="s">
        <v>741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3.498710763888889E-2</v>
      </c>
      <c r="AD9" s="39">
        <f t="shared" si="12"/>
        <v>-3.18662576375</v>
      </c>
      <c r="AE9" s="39">
        <v>-3.48</v>
      </c>
      <c r="AF9" s="39">
        <v>-2.4382051282051198</v>
      </c>
      <c r="AG9" s="39">
        <v>0</v>
      </c>
    </row>
    <row r="10" spans="1:33" ht="15.75" customHeight="1" x14ac:dyDescent="0.2">
      <c r="A10" s="28" t="s">
        <v>45</v>
      </c>
      <c r="B10" s="28" t="s">
        <v>742</v>
      </c>
      <c r="C10" s="15">
        <f t="shared" si="4"/>
        <v>14.261276595744684</v>
      </c>
      <c r="D10" s="29">
        <v>47</v>
      </c>
      <c r="E10" s="29">
        <v>1</v>
      </c>
      <c r="F10" s="30">
        <v>670.2800000000002</v>
      </c>
      <c r="G10" s="30">
        <v>-0.08</v>
      </c>
      <c r="H10" s="31">
        <f t="shared" si="1"/>
        <v>1.193531061645879E-4</v>
      </c>
      <c r="I10" s="31">
        <f t="shared" si="2"/>
        <v>0.43151085393104532</v>
      </c>
      <c r="J10" s="32">
        <f t="shared" si="5"/>
        <v>289.23309517290113</v>
      </c>
      <c r="K10" s="32">
        <f t="shared" si="3"/>
        <v>6.1538956419766198</v>
      </c>
      <c r="L10" s="29">
        <v>156</v>
      </c>
      <c r="M10" s="33">
        <f t="shared" si="6"/>
        <v>0.30128205128205127</v>
      </c>
      <c r="N10" s="29">
        <v>22</v>
      </c>
      <c r="O10" s="34">
        <f t="shared" ref="O10:P10" si="18">D10/7</f>
        <v>6.7142857142857144</v>
      </c>
      <c r="P10" s="34">
        <f t="shared" si="18"/>
        <v>0.14285714285714285</v>
      </c>
      <c r="Q10" s="29">
        <f t="shared" si="8"/>
        <v>3</v>
      </c>
      <c r="R10" s="29"/>
      <c r="S10" s="35">
        <v>7.9428571428571404</v>
      </c>
      <c r="T10" s="28">
        <v>825</v>
      </c>
      <c r="U10" s="36">
        <v>200</v>
      </c>
      <c r="V10" s="37" t="s">
        <v>743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3.498710763888889E-2</v>
      </c>
      <c r="AD10" s="39">
        <f t="shared" si="12"/>
        <v>-2.2692638014583331</v>
      </c>
      <c r="AE10" s="39">
        <v>-3.48</v>
      </c>
      <c r="AF10" s="39">
        <v>-2.4382051282051198</v>
      </c>
      <c r="AG10" s="39">
        <v>0</v>
      </c>
    </row>
    <row r="11" spans="1:33" ht="15.75" customHeight="1" x14ac:dyDescent="0.2">
      <c r="A11" s="28" t="s">
        <v>47</v>
      </c>
      <c r="B11" s="28" t="s">
        <v>100</v>
      </c>
      <c r="C11" s="15">
        <f t="shared" si="4"/>
        <v>15.365625000000001</v>
      </c>
      <c r="D11" s="29">
        <v>16</v>
      </c>
      <c r="E11" s="29">
        <v>0</v>
      </c>
      <c r="F11" s="30">
        <v>245.85000000000002</v>
      </c>
      <c r="G11" s="30">
        <v>-0.06</v>
      </c>
      <c r="H11" s="31">
        <f t="shared" si="1"/>
        <v>2.4405125076266013E-4</v>
      </c>
      <c r="I11" s="31">
        <f t="shared" si="2"/>
        <v>0.46145496283120369</v>
      </c>
      <c r="J11" s="32">
        <f t="shared" si="5"/>
        <v>113.44870261205143</v>
      </c>
      <c r="K11" s="32">
        <f t="shared" si="3"/>
        <v>7.0905439132532146</v>
      </c>
      <c r="L11" s="29">
        <v>57</v>
      </c>
      <c r="M11" s="33">
        <f t="shared" si="6"/>
        <v>0.2807017543859649</v>
      </c>
      <c r="N11" s="29">
        <v>4</v>
      </c>
      <c r="O11" s="34">
        <f t="shared" ref="O11:P11" si="19">D11/7</f>
        <v>2.2857142857142856</v>
      </c>
      <c r="P11" s="34">
        <f t="shared" si="19"/>
        <v>0</v>
      </c>
      <c r="Q11" s="29">
        <f t="shared" si="8"/>
        <v>1</v>
      </c>
      <c r="R11" s="29"/>
      <c r="S11" s="35">
        <v>10.713780918727901</v>
      </c>
      <c r="T11" s="28">
        <v>2659</v>
      </c>
      <c r="U11" s="36">
        <v>200</v>
      </c>
      <c r="V11" s="37" t="s">
        <v>744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3.498710763888889E-2</v>
      </c>
      <c r="AD11" s="39">
        <f t="shared" si="12"/>
        <v>-0.77251533666666661</v>
      </c>
      <c r="AE11" s="39">
        <v>-3.48</v>
      </c>
      <c r="AF11" s="39">
        <v>-2.4382051282051198</v>
      </c>
      <c r="AG11" s="39">
        <v>0</v>
      </c>
    </row>
    <row r="12" spans="1:33" ht="15.75" customHeight="1" x14ac:dyDescent="0.2">
      <c r="A12" s="28" t="s">
        <v>49</v>
      </c>
      <c r="B12" s="28" t="s">
        <v>100</v>
      </c>
      <c r="C12" s="15">
        <f t="shared" si="4"/>
        <v>16.07</v>
      </c>
      <c r="D12" s="29">
        <v>1</v>
      </c>
      <c r="E12" s="29">
        <v>0</v>
      </c>
      <c r="F12" s="30">
        <v>16.07</v>
      </c>
      <c r="G12" s="30">
        <v>0</v>
      </c>
      <c r="H12" s="31">
        <f t="shared" si="1"/>
        <v>0</v>
      </c>
      <c r="I12" s="31">
        <f t="shared" si="2"/>
        <v>0.47871889628209163</v>
      </c>
      <c r="J12" s="32">
        <f t="shared" si="5"/>
        <v>7.6930126632532128</v>
      </c>
      <c r="K12" s="32">
        <f t="shared" si="3"/>
        <v>7.6930126632532128</v>
      </c>
      <c r="L12" s="29">
        <v>12</v>
      </c>
      <c r="M12" s="33">
        <f t="shared" si="6"/>
        <v>8.3333333333333329E-2</v>
      </c>
      <c r="N12" s="29">
        <v>1</v>
      </c>
      <c r="O12" s="34">
        <f t="shared" ref="O12:P12" si="20">D12/7</f>
        <v>0.14285714285714285</v>
      </c>
      <c r="P12" s="34">
        <f t="shared" si="20"/>
        <v>0</v>
      </c>
      <c r="Q12" s="29">
        <f t="shared" si="8"/>
        <v>7</v>
      </c>
      <c r="R12" s="29"/>
      <c r="S12" s="35" t="e">
        <v>#N/A</v>
      </c>
      <c r="T12" s="28">
        <v>825</v>
      </c>
      <c r="U12" s="36">
        <v>500</v>
      </c>
      <c r="V12" s="37" t="s">
        <v>745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3.498710763888889E-2</v>
      </c>
      <c r="AD12" s="39">
        <f t="shared" si="12"/>
        <v>-4.8282208541666663E-2</v>
      </c>
      <c r="AE12" s="39">
        <v>-3.48</v>
      </c>
      <c r="AF12" s="39">
        <v>-2.4382051282051198</v>
      </c>
      <c r="AG12" s="39">
        <v>0</v>
      </c>
    </row>
    <row r="13" spans="1:33" ht="15.75" customHeight="1" x14ac:dyDescent="0.2">
      <c r="A13" s="28" t="s">
        <v>51</v>
      </c>
      <c r="B13" s="28" t="s">
        <v>746</v>
      </c>
      <c r="C13" s="15">
        <f t="shared" si="4"/>
        <v>16.594999999999999</v>
      </c>
      <c r="D13" s="29">
        <v>14</v>
      </c>
      <c r="E13" s="29">
        <v>0</v>
      </c>
      <c r="F13" s="32">
        <v>232.32999999999998</v>
      </c>
      <c r="G13" s="30">
        <v>-0.08</v>
      </c>
      <c r="H13" s="31">
        <f t="shared" si="1"/>
        <v>3.4433779537726514E-4</v>
      </c>
      <c r="I13" s="31">
        <f t="shared" si="2"/>
        <v>0.4888070807920486</v>
      </c>
      <c r="J13" s="32">
        <f t="shared" si="5"/>
        <v>113.56454908041664</v>
      </c>
      <c r="K13" s="32">
        <f t="shared" si="3"/>
        <v>8.111753505744046</v>
      </c>
      <c r="L13" s="29">
        <v>25</v>
      </c>
      <c r="M13" s="33">
        <f t="shared" si="6"/>
        <v>0.56000000000000005</v>
      </c>
      <c r="N13" s="29">
        <v>193</v>
      </c>
      <c r="O13" s="34">
        <f t="shared" ref="O13:P13" si="21">D13/7</f>
        <v>2</v>
      </c>
      <c r="P13" s="34">
        <f t="shared" si="21"/>
        <v>0</v>
      </c>
      <c r="Q13" s="29">
        <f t="shared" si="8"/>
        <v>96</v>
      </c>
      <c r="R13" s="29"/>
      <c r="S13" s="35">
        <v>6.01060445387062</v>
      </c>
      <c r="T13" s="28">
        <v>825</v>
      </c>
      <c r="U13" s="36">
        <v>500</v>
      </c>
      <c r="V13" s="37" t="s">
        <v>747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3.498710763888889E-2</v>
      </c>
      <c r="AD13" s="39">
        <f t="shared" si="12"/>
        <v>-0.67595091958333331</v>
      </c>
      <c r="AE13" s="39">
        <v>-3.48</v>
      </c>
      <c r="AF13" s="39">
        <v>-2.46</v>
      </c>
      <c r="AG13" s="39">
        <v>0</v>
      </c>
    </row>
    <row r="14" spans="1:33" ht="15.75" customHeight="1" x14ac:dyDescent="0.2">
      <c r="A14" s="28" t="s">
        <v>53</v>
      </c>
      <c r="B14" s="28" t="s">
        <v>137</v>
      </c>
      <c r="C14" s="15">
        <f t="shared" si="4"/>
        <v>13.896153846153847</v>
      </c>
      <c r="D14" s="29">
        <v>13</v>
      </c>
      <c r="E14" s="29">
        <v>0</v>
      </c>
      <c r="F14" s="32">
        <v>180.65</v>
      </c>
      <c r="G14" s="30">
        <v>-0.32</v>
      </c>
      <c r="H14" s="31">
        <f t="shared" si="1"/>
        <v>1.7713811237199003E-3</v>
      </c>
      <c r="I14" s="31">
        <f t="shared" si="2"/>
        <v>0.41729770987521919</v>
      </c>
      <c r="J14" s="32">
        <f t="shared" si="5"/>
        <v>75.384831288958353</v>
      </c>
      <c r="K14" s="32">
        <f t="shared" si="3"/>
        <v>5.7988331760737193</v>
      </c>
      <c r="L14" s="29">
        <v>77</v>
      </c>
      <c r="M14" s="33">
        <f t="shared" si="6"/>
        <v>0.16883116883116883</v>
      </c>
      <c r="N14" s="29">
        <v>179</v>
      </c>
      <c r="O14" s="34">
        <f t="shared" ref="O14:P14" si="22">D14/7</f>
        <v>1.8571428571428572</v>
      </c>
      <c r="P14" s="34">
        <f t="shared" si="22"/>
        <v>0</v>
      </c>
      <c r="Q14" s="29">
        <f t="shared" si="8"/>
        <v>96</v>
      </c>
      <c r="R14" s="29"/>
      <c r="S14" s="35">
        <v>3.1568431568431499</v>
      </c>
      <c r="T14" s="28">
        <v>825</v>
      </c>
      <c r="U14" s="36">
        <v>500</v>
      </c>
      <c r="V14" s="37" t="s">
        <v>747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3.498710763888889E-2</v>
      </c>
      <c r="AD14" s="39">
        <f t="shared" si="12"/>
        <v>-0.62766871104166666</v>
      </c>
      <c r="AE14" s="39">
        <v>-3.48</v>
      </c>
      <c r="AF14" s="39">
        <v>-2.46</v>
      </c>
      <c r="AG14" s="39">
        <v>0</v>
      </c>
    </row>
    <row r="15" spans="1:33" ht="15.75" customHeight="1" x14ac:dyDescent="0.2">
      <c r="A15" s="28" t="s">
        <v>54</v>
      </c>
      <c r="B15" s="28" t="s">
        <v>140</v>
      </c>
      <c r="C15" s="15">
        <f t="shared" si="4"/>
        <v>9.9272727272727312</v>
      </c>
      <c r="D15" s="29">
        <v>66</v>
      </c>
      <c r="E15" s="29">
        <v>0</v>
      </c>
      <c r="F15" s="32">
        <v>655.20000000000027</v>
      </c>
      <c r="G15" s="30">
        <v>-0.08</v>
      </c>
      <c r="H15" s="31">
        <f t="shared" si="1"/>
        <v>1.2210012210012205E-4</v>
      </c>
      <c r="I15" s="31">
        <f t="shared" si="2"/>
        <v>0.24565533308341084</v>
      </c>
      <c r="J15" s="32">
        <f t="shared" si="5"/>
        <v>160.95337423625085</v>
      </c>
      <c r="K15" s="32">
        <f t="shared" si="3"/>
        <v>2.4386874884280432</v>
      </c>
      <c r="L15" s="29">
        <v>130</v>
      </c>
      <c r="M15" s="33">
        <f t="shared" si="6"/>
        <v>0.50769230769230766</v>
      </c>
      <c r="N15" s="29">
        <v>121</v>
      </c>
      <c r="O15" s="34">
        <f t="shared" ref="O15:P15" si="23">D15/7</f>
        <v>9.4285714285714288</v>
      </c>
      <c r="P15" s="34">
        <f t="shared" si="23"/>
        <v>0</v>
      </c>
      <c r="Q15" s="29">
        <f t="shared" si="8"/>
        <v>12</v>
      </c>
      <c r="R15" s="29"/>
      <c r="S15" s="35">
        <v>4.5892116182572602</v>
      </c>
      <c r="T15" s="28">
        <v>825</v>
      </c>
      <c r="U15" s="36">
        <v>500</v>
      </c>
      <c r="V15" s="37" t="s">
        <v>748</v>
      </c>
      <c r="W15" s="28">
        <v>0</v>
      </c>
      <c r="X15" s="38">
        <f t="shared" si="9"/>
        <v>0</v>
      </c>
      <c r="Y15" s="39">
        <f t="shared" si="10"/>
        <v>0.08</v>
      </c>
      <c r="Z15" s="28">
        <v>1</v>
      </c>
      <c r="AA15" s="28" t="s">
        <v>34</v>
      </c>
      <c r="AB15" s="40">
        <f t="shared" si="11"/>
        <v>-0.69</v>
      </c>
      <c r="AC15" s="41">
        <v>3.498710763888889E-2</v>
      </c>
      <c r="AD15" s="39">
        <f t="shared" si="12"/>
        <v>-3.18662576375</v>
      </c>
      <c r="AE15" s="39">
        <v>-3.48</v>
      </c>
      <c r="AF15" s="39">
        <v>-2.46999999999999</v>
      </c>
      <c r="AG15" s="39">
        <v>0</v>
      </c>
    </row>
    <row r="16" spans="1:33" ht="15.75" customHeight="1" x14ac:dyDescent="0.2">
      <c r="A16" s="28" t="s">
        <v>56</v>
      </c>
      <c r="B16" s="28" t="s">
        <v>240</v>
      </c>
      <c r="C16" s="15">
        <f t="shared" si="4"/>
        <v>11.08771428571429</v>
      </c>
      <c r="D16" s="29">
        <v>70</v>
      </c>
      <c r="E16" s="29">
        <v>0</v>
      </c>
      <c r="F16" s="32">
        <v>776.14000000000021</v>
      </c>
      <c r="G16" s="30">
        <v>0</v>
      </c>
      <c r="H16" s="31">
        <f t="shared" si="1"/>
        <v>0</v>
      </c>
      <c r="I16" s="31">
        <f t="shared" si="2"/>
        <v>0.309015442319793</v>
      </c>
      <c r="J16" s="32">
        <f t="shared" si="5"/>
        <v>239.8392454020842</v>
      </c>
      <c r="K16" s="32">
        <f t="shared" si="3"/>
        <v>3.4262749343154888</v>
      </c>
      <c r="L16" s="29">
        <v>139</v>
      </c>
      <c r="M16" s="33">
        <f t="shared" si="6"/>
        <v>0.50359712230215825</v>
      </c>
      <c r="N16" s="29">
        <v>48</v>
      </c>
      <c r="O16" s="34">
        <f t="shared" ref="O16:P16" si="24">D16/7</f>
        <v>10</v>
      </c>
      <c r="P16" s="34">
        <f t="shared" si="24"/>
        <v>0</v>
      </c>
      <c r="Q16" s="29">
        <f t="shared" si="8"/>
        <v>4</v>
      </c>
      <c r="R16" s="29"/>
      <c r="S16" s="35">
        <v>4.3518164435946396</v>
      </c>
      <c r="T16" s="28">
        <v>825</v>
      </c>
      <c r="U16" s="36">
        <v>500</v>
      </c>
      <c r="V16" s="37" t="s">
        <v>748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3.498710763888889E-2</v>
      </c>
      <c r="AD16" s="39">
        <f t="shared" si="12"/>
        <v>-3.3797545979166665</v>
      </c>
      <c r="AE16" s="39">
        <v>-3.48</v>
      </c>
      <c r="AF16" s="39">
        <v>-2.46999999999999</v>
      </c>
      <c r="AG16" s="39">
        <v>0</v>
      </c>
    </row>
    <row r="17" spans="1:33" ht="15.75" customHeight="1" x14ac:dyDescent="0.2">
      <c r="A17" s="28" t="s">
        <v>58</v>
      </c>
      <c r="B17" s="28" t="s">
        <v>100</v>
      </c>
      <c r="C17" s="15">
        <f t="shared" si="4"/>
        <v>11.929285714285712</v>
      </c>
      <c r="D17" s="29">
        <v>42</v>
      </c>
      <c r="E17" s="29">
        <v>0</v>
      </c>
      <c r="F17" s="32">
        <v>501.02999999999992</v>
      </c>
      <c r="G17" s="30">
        <v>0</v>
      </c>
      <c r="H17" s="31">
        <f t="shared" si="1"/>
        <v>0</v>
      </c>
      <c r="I17" s="31">
        <f t="shared" si="2"/>
        <v>0.34718010346935385</v>
      </c>
      <c r="J17" s="32">
        <f t="shared" si="5"/>
        <v>173.94764724125034</v>
      </c>
      <c r="K17" s="32">
        <f t="shared" si="3"/>
        <v>4.1416106486011985</v>
      </c>
      <c r="L17" s="29">
        <v>127</v>
      </c>
      <c r="M17" s="33">
        <f t="shared" si="6"/>
        <v>0.33070866141732286</v>
      </c>
      <c r="N17" s="29">
        <v>9</v>
      </c>
      <c r="O17" s="34">
        <f t="shared" ref="O17:P17" si="25">D17/7</f>
        <v>6</v>
      </c>
      <c r="P17" s="34">
        <f t="shared" si="25"/>
        <v>0</v>
      </c>
      <c r="Q17" s="29">
        <f t="shared" si="8"/>
        <v>1</v>
      </c>
      <c r="R17" s="29"/>
      <c r="S17" s="35">
        <v>3.9229422066549899</v>
      </c>
      <c r="T17" s="28">
        <v>700</v>
      </c>
      <c r="U17" s="36">
        <v>500</v>
      </c>
      <c r="V17" s="37" t="s">
        <v>749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3.498710763888889E-2</v>
      </c>
      <c r="AD17" s="39">
        <f t="shared" si="12"/>
        <v>-2.0278527587499999</v>
      </c>
      <c r="AE17" s="39">
        <v>-3.48</v>
      </c>
      <c r="AF17" s="39">
        <v>-2.46999999999999</v>
      </c>
      <c r="AG17" s="39">
        <v>0</v>
      </c>
    </row>
    <row r="18" spans="1:33" ht="15.75" customHeight="1" x14ac:dyDescent="0.2">
      <c r="A18" s="28" t="s">
        <v>59</v>
      </c>
      <c r="B18" s="28" t="s">
        <v>750</v>
      </c>
      <c r="C18" s="15">
        <f t="shared" si="4"/>
        <v>12.15</v>
      </c>
      <c r="D18" s="29">
        <v>8</v>
      </c>
      <c r="E18" s="29">
        <v>0</v>
      </c>
      <c r="F18" s="32">
        <v>97.2</v>
      </c>
      <c r="G18" s="30">
        <v>0</v>
      </c>
      <c r="H18" s="31">
        <f t="shared" si="1"/>
        <v>0</v>
      </c>
      <c r="I18" s="31">
        <f t="shared" si="2"/>
        <v>0.35631422151920517</v>
      </c>
      <c r="J18" s="32">
        <f t="shared" si="5"/>
        <v>34.633742331666745</v>
      </c>
      <c r="K18" s="32">
        <f t="shared" si="3"/>
        <v>4.3292177914583432</v>
      </c>
      <c r="L18" s="29">
        <v>61</v>
      </c>
      <c r="M18" s="33">
        <f t="shared" si="6"/>
        <v>0.13114754098360656</v>
      </c>
      <c r="N18" s="29">
        <v>120</v>
      </c>
      <c r="O18" s="34">
        <f t="shared" ref="O18:P18" si="26">D18/7</f>
        <v>1.1428571428571428</v>
      </c>
      <c r="P18" s="34">
        <f t="shared" si="26"/>
        <v>0</v>
      </c>
      <c r="Q18" s="29">
        <f t="shared" si="8"/>
        <v>105</v>
      </c>
      <c r="R18" s="29"/>
      <c r="S18" s="35">
        <v>4.1351351351351298</v>
      </c>
      <c r="T18" s="28">
        <v>200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3.498710763888889E-2</v>
      </c>
      <c r="AD18" s="39">
        <f t="shared" si="12"/>
        <v>-0.3862576683333333</v>
      </c>
      <c r="AE18" s="39">
        <v>-3.48</v>
      </c>
      <c r="AF18" s="39">
        <v>-2.46999999999999</v>
      </c>
      <c r="AG18" s="39">
        <v>0</v>
      </c>
    </row>
    <row r="19" spans="1:33" ht="15.75" customHeight="1" x14ac:dyDescent="0.2">
      <c r="A19" s="28" t="s">
        <v>60</v>
      </c>
      <c r="B19" s="28" t="s">
        <v>751</v>
      </c>
      <c r="C19" s="15">
        <f t="shared" si="4"/>
        <v>11.553571428571429</v>
      </c>
      <c r="D19" s="29">
        <v>14</v>
      </c>
      <c r="E19" s="29">
        <v>0</v>
      </c>
      <c r="F19" s="32">
        <v>161.75</v>
      </c>
      <c r="G19" s="30">
        <v>0</v>
      </c>
      <c r="H19" s="31">
        <f t="shared" si="1"/>
        <v>0</v>
      </c>
      <c r="I19" s="31">
        <f t="shared" si="2"/>
        <v>0.32087511023441517</v>
      </c>
      <c r="J19" s="32">
        <f t="shared" si="5"/>
        <v>51.90154908041665</v>
      </c>
      <c r="K19" s="32">
        <f t="shared" si="3"/>
        <v>3.7072535057440463</v>
      </c>
      <c r="L19" s="29">
        <v>67</v>
      </c>
      <c r="M19" s="33">
        <f t="shared" si="6"/>
        <v>0.20895522388059701</v>
      </c>
      <c r="N19" s="29">
        <v>504</v>
      </c>
      <c r="O19" s="34">
        <f t="shared" ref="O19:P19" si="27">D19/7</f>
        <v>2</v>
      </c>
      <c r="P19" s="34">
        <f t="shared" si="27"/>
        <v>0</v>
      </c>
      <c r="Q19" s="29">
        <f t="shared" si="8"/>
        <v>252</v>
      </c>
      <c r="R19" s="29"/>
      <c r="S19" s="35">
        <v>2.3220568335588601</v>
      </c>
      <c r="T19" s="28">
        <v>200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3.498710763888889E-2</v>
      </c>
      <c r="AD19" s="39">
        <f t="shared" si="12"/>
        <v>-0.67595091958333331</v>
      </c>
      <c r="AE19" s="39">
        <v>-3.48</v>
      </c>
      <c r="AF19" s="39">
        <v>-2.585</v>
      </c>
      <c r="AG19" s="39">
        <v>0</v>
      </c>
    </row>
    <row r="20" spans="1:33" ht="15.75" customHeight="1" x14ac:dyDescent="0.2">
      <c r="A20" s="28" t="s">
        <v>62</v>
      </c>
      <c r="B20" s="28" t="s">
        <v>752</v>
      </c>
      <c r="C20" s="15">
        <f t="shared" si="4"/>
        <v>10.093999999999998</v>
      </c>
      <c r="D20" s="29">
        <v>20</v>
      </c>
      <c r="E20" s="29">
        <v>1</v>
      </c>
      <c r="F20" s="32">
        <v>201.87999999999994</v>
      </c>
      <c r="G20" s="30">
        <v>0</v>
      </c>
      <c r="H20" s="31">
        <f t="shared" si="1"/>
        <v>0</v>
      </c>
      <c r="I20" s="31">
        <f t="shared" si="2"/>
        <v>0.24436475049121575</v>
      </c>
      <c r="J20" s="32">
        <f t="shared" si="5"/>
        <v>49.332355829166623</v>
      </c>
      <c r="K20" s="32">
        <f t="shared" si="3"/>
        <v>2.4666177914583312</v>
      </c>
      <c r="L20" s="29">
        <v>80</v>
      </c>
      <c r="M20" s="33">
        <f t="shared" si="6"/>
        <v>0.25</v>
      </c>
      <c r="N20" s="29">
        <v>485</v>
      </c>
      <c r="O20" s="34">
        <f t="shared" ref="O20:P20" si="28">D20/7</f>
        <v>2.8571428571428572</v>
      </c>
      <c r="P20" s="34">
        <f t="shared" si="28"/>
        <v>0.14285714285714285</v>
      </c>
      <c r="Q20" s="29">
        <f t="shared" si="8"/>
        <v>161</v>
      </c>
      <c r="R20" s="29"/>
      <c r="S20" s="35">
        <v>2.1568154402894999</v>
      </c>
      <c r="T20" s="28">
        <v>200</v>
      </c>
      <c r="U20" s="36">
        <v>200</v>
      </c>
      <c r="V20" s="37" t="s">
        <v>124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3.498710763888889E-2</v>
      </c>
      <c r="AD20" s="39">
        <f t="shared" si="12"/>
        <v>-0.9656441708333332</v>
      </c>
      <c r="AE20" s="39">
        <v>-3.48</v>
      </c>
      <c r="AF20" s="39">
        <v>-2.585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9.6006666666666653</v>
      </c>
      <c r="D21" s="29">
        <v>45</v>
      </c>
      <c r="E21" s="29">
        <v>2</v>
      </c>
      <c r="F21" s="32">
        <v>432.03</v>
      </c>
      <c r="G21" s="30">
        <v>-0.92999999999999994</v>
      </c>
      <c r="H21" s="31">
        <f t="shared" si="1"/>
        <v>2.1526282897021041E-3</v>
      </c>
      <c r="I21" s="31">
        <f t="shared" si="2"/>
        <v>0.21109136082129706</v>
      </c>
      <c r="J21" s="32">
        <f t="shared" si="5"/>
        <v>91.197800615624971</v>
      </c>
      <c r="K21" s="32">
        <f t="shared" si="3"/>
        <v>2.0266177914583325</v>
      </c>
      <c r="L21" s="29">
        <v>50</v>
      </c>
      <c r="M21" s="33">
        <f t="shared" si="6"/>
        <v>0.9</v>
      </c>
      <c r="N21" s="29">
        <v>390</v>
      </c>
      <c r="O21" s="34">
        <f t="shared" ref="O21:P21" si="29">D21/7</f>
        <v>6.4285714285714288</v>
      </c>
      <c r="P21" s="34">
        <f t="shared" si="29"/>
        <v>0.2857142857142857</v>
      </c>
      <c r="Q21" s="29">
        <f t="shared" si="8"/>
        <v>58</v>
      </c>
      <c r="R21" s="29"/>
      <c r="S21" s="35">
        <v>2.0916976456009899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3.498710763888889E-2</v>
      </c>
      <c r="AD21" s="39">
        <f t="shared" si="12"/>
        <v>-2.172699384375</v>
      </c>
      <c r="AE21" s="39">
        <v>-3.48</v>
      </c>
      <c r="AF21" s="39">
        <v>-2.585</v>
      </c>
      <c r="AG21" s="39">
        <v>0</v>
      </c>
    </row>
    <row r="22" spans="1:33" ht="15.75" customHeight="1" x14ac:dyDescent="0.2">
      <c r="A22" s="28" t="s">
        <v>64</v>
      </c>
      <c r="B22" s="28" t="s">
        <v>573</v>
      </c>
      <c r="C22" s="15">
        <f t="shared" si="4"/>
        <v>10.128124999999999</v>
      </c>
      <c r="D22" s="29">
        <v>32</v>
      </c>
      <c r="E22" s="29">
        <v>1</v>
      </c>
      <c r="F22" s="30">
        <v>324.09999999999997</v>
      </c>
      <c r="G22" s="30">
        <v>-8.6300000000000008</v>
      </c>
      <c r="H22" s="31">
        <f t="shared" si="1"/>
        <v>2.6627584078987972E-2</v>
      </c>
      <c r="I22" s="31">
        <f t="shared" si="2"/>
        <v>0.21977775170214947</v>
      </c>
      <c r="J22" s="32">
        <f t="shared" si="5"/>
        <v>71.229969326666634</v>
      </c>
      <c r="K22" s="32">
        <f t="shared" si="3"/>
        <v>2.2259365414583323</v>
      </c>
      <c r="L22" s="29">
        <v>82</v>
      </c>
      <c r="M22" s="33">
        <f t="shared" si="6"/>
        <v>0.3902439024390244</v>
      </c>
      <c r="N22" s="29">
        <v>407</v>
      </c>
      <c r="O22" s="34">
        <f t="shared" ref="O22:P22" si="30">D22/7</f>
        <v>4.5714285714285712</v>
      </c>
      <c r="P22" s="34">
        <f t="shared" si="30"/>
        <v>0.14285714285714285</v>
      </c>
      <c r="Q22" s="29">
        <f t="shared" si="8"/>
        <v>86</v>
      </c>
      <c r="R22" s="29"/>
      <c r="S22" s="35">
        <v>1.8628841607565001</v>
      </c>
      <c r="T22" s="28">
        <v>1400</v>
      </c>
      <c r="U22" s="36">
        <v>200</v>
      </c>
      <c r="V22" s="37" t="s">
        <v>124</v>
      </c>
      <c r="W22" s="28">
        <v>1</v>
      </c>
      <c r="X22" s="38">
        <f t="shared" si="9"/>
        <v>3.125E-2</v>
      </c>
      <c r="Y22" s="39">
        <f t="shared" si="10"/>
        <v>4.3150000000000004</v>
      </c>
      <c r="Z22" s="28">
        <v>1</v>
      </c>
      <c r="AA22" s="28" t="s">
        <v>34</v>
      </c>
      <c r="AB22" s="40">
        <f t="shared" si="11"/>
        <v>-0.69</v>
      </c>
      <c r="AC22" s="41">
        <v>3.498710763888889E-2</v>
      </c>
      <c r="AD22" s="39">
        <f t="shared" si="12"/>
        <v>-1.5450306733333332</v>
      </c>
      <c r="AE22" s="39">
        <v>-3.48</v>
      </c>
      <c r="AF22" s="39">
        <v>-2.585</v>
      </c>
      <c r="AG22" s="39">
        <v>0</v>
      </c>
    </row>
    <row r="23" spans="1:33" ht="15.75" customHeight="1" x14ac:dyDescent="0.2">
      <c r="A23" s="28" t="s">
        <v>65</v>
      </c>
      <c r="B23" s="28" t="s">
        <v>753</v>
      </c>
      <c r="C23" s="15">
        <f t="shared" si="4"/>
        <v>9.4957142857142838</v>
      </c>
      <c r="D23" s="29">
        <v>21</v>
      </c>
      <c r="E23" s="29">
        <v>1</v>
      </c>
      <c r="F23" s="32">
        <v>199.40999999999997</v>
      </c>
      <c r="G23" s="30">
        <v>-14.760000000000002</v>
      </c>
      <c r="H23" s="31">
        <f t="shared" si="1"/>
        <v>7.4018354144726961E-2</v>
      </c>
      <c r="I23" s="31">
        <f t="shared" si="2"/>
        <v>0.13218782217855171</v>
      </c>
      <c r="J23" s="32">
        <f t="shared" si="5"/>
        <v>26.359573620624992</v>
      </c>
      <c r="K23" s="32">
        <f t="shared" si="3"/>
        <v>1.2552177914583329</v>
      </c>
      <c r="L23" s="29">
        <v>65</v>
      </c>
      <c r="M23" s="33">
        <f t="shared" si="6"/>
        <v>0.32307692307692309</v>
      </c>
      <c r="N23" s="29">
        <v>388</v>
      </c>
      <c r="O23" s="34">
        <f t="shared" ref="O23:P23" si="31">D23/7</f>
        <v>3</v>
      </c>
      <c r="P23" s="34">
        <f t="shared" si="31"/>
        <v>0.14285714285714285</v>
      </c>
      <c r="Q23" s="29">
        <f t="shared" si="8"/>
        <v>123</v>
      </c>
      <c r="R23" s="29"/>
      <c r="S23" s="35">
        <v>1.8993548387096699</v>
      </c>
      <c r="T23" s="28">
        <v>1400</v>
      </c>
      <c r="U23" s="36">
        <v>200</v>
      </c>
      <c r="V23" s="37" t="s">
        <v>124</v>
      </c>
      <c r="W23" s="28">
        <v>0</v>
      </c>
      <c r="X23" s="38">
        <f t="shared" si="9"/>
        <v>0</v>
      </c>
      <c r="Y23" s="39">
        <f t="shared" si="10"/>
        <v>2.4600000000000004</v>
      </c>
      <c r="Z23" s="28">
        <v>6</v>
      </c>
      <c r="AA23" s="28" t="s">
        <v>34</v>
      </c>
      <c r="AB23" s="40">
        <f t="shared" si="11"/>
        <v>-0.69</v>
      </c>
      <c r="AC23" s="41">
        <v>3.498710763888889E-2</v>
      </c>
      <c r="AD23" s="39">
        <f t="shared" si="12"/>
        <v>-1.013926379375</v>
      </c>
      <c r="AE23" s="39">
        <v>-3.48</v>
      </c>
      <c r="AF23" s="39">
        <v>-2.585</v>
      </c>
      <c r="AG23" s="39">
        <v>0</v>
      </c>
    </row>
    <row r="24" spans="1:33" ht="15.75" customHeight="1" x14ac:dyDescent="0.2">
      <c r="A24" s="28" t="s">
        <v>66</v>
      </c>
      <c r="B24" s="28" t="s">
        <v>448</v>
      </c>
      <c r="C24" s="15">
        <f t="shared" si="4"/>
        <v>8.5364583333333339</v>
      </c>
      <c r="D24" s="29">
        <v>48</v>
      </c>
      <c r="E24" s="29">
        <v>3</v>
      </c>
      <c r="F24" s="32">
        <v>409.75</v>
      </c>
      <c r="G24" s="32">
        <v>-3.05</v>
      </c>
      <c r="H24" s="31">
        <f t="shared" si="1"/>
        <v>7.4435631482611345E-3</v>
      </c>
      <c r="I24" s="31">
        <f t="shared" si="2"/>
        <v>0.12641843560707744</v>
      </c>
      <c r="J24" s="32">
        <f t="shared" si="5"/>
        <v>51.799953989999977</v>
      </c>
      <c r="K24" s="32">
        <f t="shared" si="3"/>
        <v>1.0791657081249995</v>
      </c>
      <c r="L24" s="29">
        <v>110</v>
      </c>
      <c r="M24" s="33">
        <f t="shared" si="6"/>
        <v>0.43636363636363634</v>
      </c>
      <c r="N24" s="29">
        <v>345</v>
      </c>
      <c r="O24" s="34">
        <f t="shared" ref="O24:P24" si="32">D24/7</f>
        <v>6.8571428571428568</v>
      </c>
      <c r="P24" s="34">
        <f t="shared" si="32"/>
        <v>0.42857142857142855</v>
      </c>
      <c r="Q24" s="29">
        <f t="shared" si="8"/>
        <v>47</v>
      </c>
      <c r="R24" s="29"/>
      <c r="S24" s="35">
        <v>1.42555235350624</v>
      </c>
      <c r="T24" s="28">
        <v>1400</v>
      </c>
      <c r="U24" s="36">
        <v>200</v>
      </c>
      <c r="V24" s="37" t="s">
        <v>124</v>
      </c>
      <c r="W24" s="28">
        <v>2</v>
      </c>
      <c r="X24" s="38">
        <f t="shared" si="9"/>
        <v>4.1666666666666664E-2</v>
      </c>
      <c r="Y24" s="39">
        <f t="shared" si="10"/>
        <v>1.0166666666666666</v>
      </c>
      <c r="Z24" s="28">
        <v>1</v>
      </c>
      <c r="AA24" s="28" t="s">
        <v>34</v>
      </c>
      <c r="AB24" s="40">
        <f t="shared" si="11"/>
        <v>-0.69</v>
      </c>
      <c r="AC24" s="41">
        <v>3.498710763888889E-2</v>
      </c>
      <c r="AD24" s="39">
        <f t="shared" si="12"/>
        <v>-2.31754601</v>
      </c>
      <c r="AE24" s="39">
        <v>-3.48</v>
      </c>
      <c r="AF24" s="39">
        <v>-2.585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8.1150000000000002</v>
      </c>
      <c r="D25" s="29">
        <v>70</v>
      </c>
      <c r="E25" s="29">
        <v>3</v>
      </c>
      <c r="F25" s="32">
        <v>568.04999999999995</v>
      </c>
      <c r="G25" s="32">
        <v>-29.38</v>
      </c>
      <c r="H25" s="31">
        <f t="shared" si="1"/>
        <v>5.1720799225420298E-2</v>
      </c>
      <c r="I25" s="31">
        <f t="shared" si="2"/>
        <v>4.4331916912390398E-2</v>
      </c>
      <c r="J25" s="32">
        <f t="shared" si="5"/>
        <v>25.182745402083363</v>
      </c>
      <c r="K25" s="32">
        <f t="shared" si="3"/>
        <v>0.35975350574404802</v>
      </c>
      <c r="L25" s="29">
        <v>168</v>
      </c>
      <c r="M25" s="33">
        <f t="shared" si="6"/>
        <v>0.41666666666666669</v>
      </c>
      <c r="N25" s="29">
        <v>252</v>
      </c>
      <c r="O25" s="34">
        <f t="shared" ref="O25:P25" si="33">D25/7</f>
        <v>10</v>
      </c>
      <c r="P25" s="34">
        <f t="shared" si="33"/>
        <v>0.42857142857142855</v>
      </c>
      <c r="Q25" s="29">
        <f t="shared" si="8"/>
        <v>24</v>
      </c>
      <c r="R25" s="29"/>
      <c r="S25" s="35">
        <v>2.499310344827586</v>
      </c>
      <c r="T25" s="28">
        <v>2400</v>
      </c>
      <c r="U25" s="36">
        <v>200</v>
      </c>
      <c r="V25" s="37" t="s">
        <v>124</v>
      </c>
      <c r="W25" s="14">
        <v>11</v>
      </c>
      <c r="X25" s="38">
        <f t="shared" si="9"/>
        <v>0.15714285714285714</v>
      </c>
      <c r="Y25" s="39">
        <f t="shared" si="10"/>
        <v>2.0985714285714283</v>
      </c>
      <c r="Z25" s="14">
        <v>3</v>
      </c>
      <c r="AA25" s="28" t="s">
        <v>34</v>
      </c>
      <c r="AB25" s="40">
        <f t="shared" si="11"/>
        <v>-0.69</v>
      </c>
      <c r="AC25" s="41">
        <v>3.498710763888889E-2</v>
      </c>
      <c r="AD25" s="39">
        <f t="shared" si="12"/>
        <v>-3.3797545979166665</v>
      </c>
      <c r="AE25" s="39">
        <v>-3.48</v>
      </c>
      <c r="AF25" s="39">
        <v>-2.59</v>
      </c>
      <c r="AG25" s="39">
        <v>0</v>
      </c>
    </row>
    <row r="26" spans="1:33" ht="15.75" customHeight="1" x14ac:dyDescent="0.2">
      <c r="A26" s="14" t="s">
        <v>68</v>
      </c>
      <c r="B26" s="14" t="s">
        <v>115</v>
      </c>
      <c r="C26" s="15">
        <f t="shared" si="4"/>
        <v>8.0338095238095235</v>
      </c>
      <c r="D26" s="16">
        <v>63</v>
      </c>
      <c r="E26" s="16">
        <v>6</v>
      </c>
      <c r="F26" s="17">
        <v>506.13</v>
      </c>
      <c r="G26" s="17">
        <v>-26.26</v>
      </c>
      <c r="H26" s="31">
        <f t="shared" si="1"/>
        <v>5.188390334499042E-2</v>
      </c>
      <c r="I26" s="31">
        <f t="shared" si="2"/>
        <v>1.6197856009079838E-2</v>
      </c>
      <c r="J26" s="32">
        <f t="shared" si="5"/>
        <v>8.1982208618755781</v>
      </c>
      <c r="K26" s="32">
        <f t="shared" si="3"/>
        <v>0.13013048987104092</v>
      </c>
      <c r="L26" s="16">
        <v>175</v>
      </c>
      <c r="M26" s="33">
        <f t="shared" si="6"/>
        <v>0.36</v>
      </c>
      <c r="N26" s="16">
        <v>195</v>
      </c>
      <c r="O26" s="34">
        <f t="shared" ref="O26:P26" si="34">D26/7</f>
        <v>9</v>
      </c>
      <c r="P26" s="34">
        <f t="shared" si="34"/>
        <v>0.8571428571428571</v>
      </c>
      <c r="Q26" s="29">
        <f t="shared" si="8"/>
        <v>19</v>
      </c>
      <c r="R26" s="29"/>
      <c r="S26" s="21">
        <v>2.3554006968641121</v>
      </c>
      <c r="T26" s="28">
        <v>2400</v>
      </c>
      <c r="U26" s="36">
        <v>200</v>
      </c>
      <c r="V26" s="37" t="s">
        <v>124</v>
      </c>
      <c r="W26" s="14">
        <v>6</v>
      </c>
      <c r="X26" s="38">
        <f t="shared" si="9"/>
        <v>9.5238095238095233E-2</v>
      </c>
      <c r="Y26" s="39">
        <f t="shared" si="10"/>
        <v>2.3872727272727272</v>
      </c>
      <c r="Z26" s="14">
        <v>5</v>
      </c>
      <c r="AA26" s="28" t="s">
        <v>34</v>
      </c>
      <c r="AB26" s="40">
        <f t="shared" si="11"/>
        <v>-0.69</v>
      </c>
      <c r="AC26" s="41">
        <v>3.498710763888889E-2</v>
      </c>
      <c r="AD26" s="39">
        <f t="shared" si="12"/>
        <v>-3.0417791381249999</v>
      </c>
      <c r="AE26" s="25">
        <v>-3.64</v>
      </c>
      <c r="AF26" s="25">
        <v>-2.5934999999999899</v>
      </c>
      <c r="AG26" s="25">
        <v>0</v>
      </c>
    </row>
    <row r="27" spans="1:33" ht="15.75" customHeight="1" x14ac:dyDescent="0.2">
      <c r="A27" s="14" t="s">
        <v>69</v>
      </c>
      <c r="B27" s="14" t="s">
        <v>98</v>
      </c>
      <c r="C27" s="15">
        <f t="shared" si="4"/>
        <v>8.4459574468085101</v>
      </c>
      <c r="D27" s="16">
        <v>47</v>
      </c>
      <c r="E27" s="16">
        <v>3</v>
      </c>
      <c r="F27" s="17">
        <v>396.96</v>
      </c>
      <c r="G27" s="17">
        <v>-13.33</v>
      </c>
      <c r="H27" s="31">
        <f t="shared" si="1"/>
        <v>3.3580209592906085E-2</v>
      </c>
      <c r="I27" s="31">
        <f t="shared" si="2"/>
        <v>2.2929857412690612E-2</v>
      </c>
      <c r="J27" s="32">
        <f t="shared" si="5"/>
        <v>9.1022361985416644</v>
      </c>
      <c r="K27" s="32">
        <f t="shared" si="3"/>
        <v>0.19366459996897159</v>
      </c>
      <c r="L27" s="16">
        <v>145</v>
      </c>
      <c r="M27" s="33">
        <f t="shared" si="6"/>
        <v>0.32413793103448274</v>
      </c>
      <c r="N27" s="16">
        <v>149</v>
      </c>
      <c r="O27" s="34">
        <f t="shared" ref="O27:P27" si="35">D27/7</f>
        <v>6.7142857142857144</v>
      </c>
      <c r="P27" s="34">
        <f t="shared" si="35"/>
        <v>0.42857142857142855</v>
      </c>
      <c r="Q27" s="29">
        <f t="shared" si="8"/>
        <v>20</v>
      </c>
      <c r="R27" s="29"/>
      <c r="S27" s="21">
        <v>2.472564389697649</v>
      </c>
      <c r="T27" s="28">
        <v>2400</v>
      </c>
      <c r="U27" s="36">
        <v>200</v>
      </c>
      <c r="V27" s="37" t="s">
        <v>127</v>
      </c>
      <c r="W27" s="14">
        <v>4</v>
      </c>
      <c r="X27" s="38">
        <f t="shared" si="9"/>
        <v>8.5106382978723402E-2</v>
      </c>
      <c r="Y27" s="39">
        <f t="shared" si="10"/>
        <v>2.2216666666666667</v>
      </c>
      <c r="Z27" s="14">
        <v>2</v>
      </c>
      <c r="AA27" s="28" t="s">
        <v>34</v>
      </c>
      <c r="AB27" s="40">
        <f t="shared" si="11"/>
        <v>-0.69</v>
      </c>
      <c r="AC27" s="41">
        <v>3.498710763888889E-2</v>
      </c>
      <c r="AD27" s="39">
        <f t="shared" si="12"/>
        <v>-2.2692638014583331</v>
      </c>
      <c r="AE27" s="25">
        <v>-3.64</v>
      </c>
      <c r="AF27" s="25">
        <v>-3.0135000000000001</v>
      </c>
      <c r="AG27" s="25">
        <v>0</v>
      </c>
    </row>
    <row r="28" spans="1:33" ht="15.75" customHeight="1" x14ac:dyDescent="0.2">
      <c r="A28" s="14" t="s">
        <v>70</v>
      </c>
      <c r="B28" s="14" t="s">
        <v>98</v>
      </c>
      <c r="C28" s="15">
        <f t="shared" si="4"/>
        <v>8.5</v>
      </c>
      <c r="D28" s="16">
        <v>26</v>
      </c>
      <c r="E28" s="16">
        <v>3</v>
      </c>
      <c r="F28" s="17">
        <v>221</v>
      </c>
      <c r="G28" s="17">
        <v>-10.77</v>
      </c>
      <c r="H28" s="31">
        <f t="shared" si="1"/>
        <v>4.8733031674208144E-2</v>
      </c>
      <c r="I28" s="31">
        <f t="shared" si="2"/>
        <v>1.2822002615007469E-2</v>
      </c>
      <c r="J28" s="32">
        <f t="shared" si="5"/>
        <v>2.8336625779166509</v>
      </c>
      <c r="K28" s="32">
        <f t="shared" si="3"/>
        <v>0.1089870222275635</v>
      </c>
      <c r="L28" s="16">
        <v>80</v>
      </c>
      <c r="M28" s="33">
        <f t="shared" si="6"/>
        <v>0.32500000000000001</v>
      </c>
      <c r="N28" s="16">
        <v>121</v>
      </c>
      <c r="O28" s="34">
        <f t="shared" ref="O28:P28" si="36">D28/7</f>
        <v>3.7142857142857144</v>
      </c>
      <c r="P28" s="34">
        <f t="shared" si="36"/>
        <v>0.42857142857142855</v>
      </c>
      <c r="Q28" s="29">
        <f t="shared" si="8"/>
        <v>29</v>
      </c>
      <c r="R28" s="29"/>
      <c r="S28" s="21">
        <v>1.8766290182450041</v>
      </c>
      <c r="T28" s="28">
        <v>2400</v>
      </c>
      <c r="U28" s="36">
        <v>44384</v>
      </c>
      <c r="V28" s="37" t="s">
        <v>127</v>
      </c>
      <c r="W28" s="14">
        <v>4</v>
      </c>
      <c r="X28" s="38">
        <f t="shared" si="9"/>
        <v>0.15384615384615385</v>
      </c>
      <c r="Y28" s="39">
        <f t="shared" si="10"/>
        <v>1.7949999999999999</v>
      </c>
      <c r="Z28" s="14">
        <v>2</v>
      </c>
      <c r="AA28" s="28" t="s">
        <v>34</v>
      </c>
      <c r="AB28" s="40">
        <f t="shared" si="11"/>
        <v>-0.69</v>
      </c>
      <c r="AC28" s="41">
        <v>3.498710763888889E-2</v>
      </c>
      <c r="AD28" s="39">
        <f t="shared" si="12"/>
        <v>-1.2553374220833333</v>
      </c>
      <c r="AE28" s="25">
        <v>-3.64</v>
      </c>
      <c r="AF28" s="25">
        <v>-3.0135000000000001</v>
      </c>
      <c r="AG28" s="25">
        <v>0</v>
      </c>
    </row>
    <row r="29" spans="1:33" ht="15.75" customHeight="1" x14ac:dyDescent="0.2">
      <c r="A29" s="14" t="s">
        <v>71</v>
      </c>
      <c r="B29" s="14" t="s">
        <v>754</v>
      </c>
      <c r="C29" s="15">
        <f t="shared" si="4"/>
        <v>8.5020000000000007</v>
      </c>
      <c r="D29" s="16">
        <v>35</v>
      </c>
      <c r="E29" s="16">
        <v>1</v>
      </c>
      <c r="F29" s="17">
        <v>297.57</v>
      </c>
      <c r="G29" s="17">
        <v>-7.07</v>
      </c>
      <c r="H29" s="31">
        <f t="shared" si="1"/>
        <v>2.3759115502234768E-2</v>
      </c>
      <c r="I29" s="31">
        <f t="shared" si="2"/>
        <v>4.0511550068611311E-2</v>
      </c>
      <c r="J29" s="32">
        <f t="shared" si="5"/>
        <v>12.055021953916668</v>
      </c>
      <c r="K29" s="32">
        <f t="shared" si="3"/>
        <v>0.34442919868333338</v>
      </c>
      <c r="L29" s="16">
        <v>81</v>
      </c>
      <c r="M29" s="33">
        <f t="shared" si="6"/>
        <v>0.43209876543209874</v>
      </c>
      <c r="N29" s="16">
        <v>88</v>
      </c>
      <c r="O29" s="34">
        <f t="shared" ref="O29:P29" si="37">D29/7</f>
        <v>5</v>
      </c>
      <c r="P29" s="34">
        <f t="shared" si="37"/>
        <v>0.14285714285714285</v>
      </c>
      <c r="Q29" s="29">
        <f t="shared" si="8"/>
        <v>17</v>
      </c>
      <c r="R29" s="29"/>
      <c r="S29" s="21">
        <v>2.020703933747412</v>
      </c>
      <c r="T29" s="28">
        <v>2200</v>
      </c>
      <c r="U29" s="36" t="s">
        <v>33</v>
      </c>
      <c r="V29" s="37" t="s">
        <v>33</v>
      </c>
      <c r="W29" s="14">
        <v>3</v>
      </c>
      <c r="X29" s="38">
        <f t="shared" si="9"/>
        <v>8.5714285714285715E-2</v>
      </c>
      <c r="Y29" s="39">
        <f t="shared" si="10"/>
        <v>2.3566666666666669</v>
      </c>
      <c r="Z29" s="14">
        <v>0</v>
      </c>
      <c r="AA29" s="28" t="s">
        <v>34</v>
      </c>
      <c r="AB29" s="40">
        <f t="shared" si="11"/>
        <v>-0.69</v>
      </c>
      <c r="AC29" s="41">
        <v>3.498710763888889E-2</v>
      </c>
      <c r="AD29" s="39">
        <f t="shared" si="12"/>
        <v>-1.6898772989583333</v>
      </c>
      <c r="AE29" s="25">
        <v>-3.64</v>
      </c>
      <c r="AF29" s="25">
        <v>-2.9919885927749998</v>
      </c>
      <c r="AG29" s="25">
        <v>0</v>
      </c>
    </row>
    <row r="30" spans="1:33" ht="15.75" customHeight="1" x14ac:dyDescent="0.2">
      <c r="A30" s="14" t="s">
        <v>72</v>
      </c>
      <c r="B30" s="14" t="s">
        <v>117</v>
      </c>
      <c r="C30" s="15">
        <f t="shared" si="4"/>
        <v>8.8208695652173912</v>
      </c>
      <c r="D30" s="16">
        <v>23</v>
      </c>
      <c r="E30" s="16">
        <v>0</v>
      </c>
      <c r="F30" s="17">
        <v>202.88</v>
      </c>
      <c r="G30" s="17">
        <v>-9.09</v>
      </c>
      <c r="H30" s="31">
        <f t="shared" si="1"/>
        <v>4.4804810725552049E-2</v>
      </c>
      <c r="I30" s="31">
        <f t="shared" si="2"/>
        <v>4.7869536522656991E-2</v>
      </c>
      <c r="J30" s="32">
        <f t="shared" si="5"/>
        <v>9.7117715697166496</v>
      </c>
      <c r="K30" s="32">
        <f t="shared" si="3"/>
        <v>0.42225093781376738</v>
      </c>
      <c r="L30" s="16">
        <v>53</v>
      </c>
      <c r="M30" s="33">
        <f t="shared" si="6"/>
        <v>0.43396226415094341</v>
      </c>
      <c r="N30" s="16">
        <v>65</v>
      </c>
      <c r="O30" s="34">
        <f t="shared" ref="O30:P30" si="38">D30/7</f>
        <v>3.2857142857142856</v>
      </c>
      <c r="P30" s="34">
        <f t="shared" si="38"/>
        <v>0</v>
      </c>
      <c r="Q30" s="29">
        <f t="shared" si="8"/>
        <v>19</v>
      </c>
      <c r="R30" s="29"/>
      <c r="S30" s="21">
        <v>2.4179104477611939</v>
      </c>
      <c r="T30" s="28">
        <v>2200</v>
      </c>
      <c r="U30" s="36" t="s">
        <v>33</v>
      </c>
      <c r="V30" s="37" t="s">
        <v>33</v>
      </c>
      <c r="W30" s="14">
        <v>3</v>
      </c>
      <c r="X30" s="38">
        <f t="shared" si="9"/>
        <v>0.13043478260869565</v>
      </c>
      <c r="Y30" s="39">
        <f t="shared" si="10"/>
        <v>3.03</v>
      </c>
      <c r="Z30" s="14">
        <v>0</v>
      </c>
      <c r="AA30" s="28" t="s">
        <v>34</v>
      </c>
      <c r="AB30" s="40">
        <f t="shared" si="11"/>
        <v>-0.69</v>
      </c>
      <c r="AC30" s="41">
        <v>3.498710763888889E-2</v>
      </c>
      <c r="AD30" s="39">
        <f t="shared" si="12"/>
        <v>-1.1104907964583333</v>
      </c>
      <c r="AE30" s="25">
        <v>-3.64</v>
      </c>
      <c r="AF30" s="25">
        <v>-2.9919885927749998</v>
      </c>
      <c r="AG30" s="25">
        <v>0</v>
      </c>
    </row>
    <row r="31" spans="1:33" ht="15.75" customHeight="1" x14ac:dyDescent="0.2">
      <c r="A31" s="14" t="s">
        <v>73</v>
      </c>
      <c r="B31" s="50" t="s">
        <v>113</v>
      </c>
      <c r="C31" s="15">
        <f t="shared" si="4"/>
        <v>8.975909090909088</v>
      </c>
      <c r="D31" s="16">
        <v>22</v>
      </c>
      <c r="E31" s="16">
        <v>0</v>
      </c>
      <c r="F31" s="17">
        <v>197.46999999999994</v>
      </c>
      <c r="G31" s="42">
        <v>-6.01</v>
      </c>
      <c r="H31" s="31">
        <f t="shared" si="1"/>
        <v>3.0435002785233208E-2</v>
      </c>
      <c r="I31" s="31">
        <f t="shared" si="2"/>
        <v>7.5320516387467923E-2</v>
      </c>
      <c r="J31" s="32">
        <f t="shared" si="5"/>
        <v>14.873542371033286</v>
      </c>
      <c r="K31" s="32">
        <f t="shared" si="3"/>
        <v>0.67607010777424026</v>
      </c>
      <c r="L31" s="16">
        <v>77</v>
      </c>
      <c r="M31" s="33">
        <f t="shared" si="6"/>
        <v>0.2857142857142857</v>
      </c>
      <c r="N31" s="16">
        <v>38</v>
      </c>
      <c r="O31" s="34">
        <f t="shared" ref="O31:P32" si="39">D31/7</f>
        <v>3.1428571428571428</v>
      </c>
      <c r="P31" s="34">
        <f t="shared" si="39"/>
        <v>0</v>
      </c>
      <c r="Q31" s="29">
        <f t="shared" si="8"/>
        <v>12</v>
      </c>
      <c r="R31" s="29"/>
      <c r="S31" s="21">
        <v>2.3831891223733002</v>
      </c>
      <c r="T31" s="14">
        <v>400</v>
      </c>
      <c r="U31" s="22">
        <v>1000</v>
      </c>
      <c r="V31" s="1" t="s">
        <v>1489</v>
      </c>
      <c r="W31" s="14">
        <v>5</v>
      </c>
      <c r="X31" s="38">
        <f t="shared" si="9"/>
        <v>0.22727272727272727</v>
      </c>
      <c r="Y31" s="39">
        <f t="shared" si="10"/>
        <v>1.202</v>
      </c>
      <c r="Z31" s="14">
        <v>0</v>
      </c>
      <c r="AA31" s="14" t="s">
        <v>34</v>
      </c>
      <c r="AB31" s="40">
        <f t="shared" si="11"/>
        <v>-0.69</v>
      </c>
      <c r="AC31" s="27">
        <v>3.498710763888889E-2</v>
      </c>
      <c r="AD31" s="39">
        <f t="shared" si="12"/>
        <v>-1.0622085879166665</v>
      </c>
      <c r="AE31" s="43">
        <v>-3.64</v>
      </c>
      <c r="AF31" s="43">
        <v>-2.9919885927750003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8.9499999999999993</v>
      </c>
      <c r="D32" s="52">
        <v>20</v>
      </c>
      <c r="E32" s="52">
        <v>1</v>
      </c>
      <c r="F32" s="53">
        <v>179</v>
      </c>
      <c r="G32" s="53">
        <v>-2.93</v>
      </c>
      <c r="H32" s="31">
        <f t="shared" si="1"/>
        <v>1.6368715083798883E-2</v>
      </c>
      <c r="I32" s="31">
        <f t="shared" si="2"/>
        <v>8.7232312702048412E-2</v>
      </c>
      <c r="J32" s="32">
        <f t="shared" si="5"/>
        <v>15.614583973666665</v>
      </c>
      <c r="K32" s="32">
        <f t="shared" si="3"/>
        <v>0.78072919868333324</v>
      </c>
      <c r="L32" s="52">
        <v>57</v>
      </c>
      <c r="M32" s="33">
        <f t="shared" si="6"/>
        <v>0.35087719298245612</v>
      </c>
      <c r="N32" s="52">
        <v>22</v>
      </c>
      <c r="O32" s="34">
        <f t="shared" si="39"/>
        <v>2.8571428571428572</v>
      </c>
      <c r="P32" s="34">
        <f t="shared" si="39"/>
        <v>0.14285714285714285</v>
      </c>
      <c r="Q32" s="29">
        <f t="shared" si="8"/>
        <v>7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1.797961075069509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3.498710763888889E-2</v>
      </c>
      <c r="AD32" s="39">
        <f t="shared" si="12"/>
        <v>-0.9656441708333332</v>
      </c>
      <c r="AE32" s="58">
        <v>-3.64</v>
      </c>
      <c r="AF32" s="58">
        <v>-2.9919885927749998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5.6640625" customWidth="1"/>
    <col min="22" max="22" width="5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8.332031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15 Ft Extension Cord with Foot Switch and 3 Electrical Power Outlet - 16/2 Durable White Foot Tap Extension Cord Pack")</f>
        <v>2 Pack of 15 Ft Extension Cord with Foot Switch and 3 Electrical Power Outlet - 16/2 Durable White Foot Tap Extension Cord Pack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Info!B1:BJ5000""),2,FALSE),"""")"),"B07MTP8GMQ")</f>
        <v>B07MTP8GMQ</v>
      </c>
      <c r="B2" s="3" t="s">
        <v>755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33.5" customHeight="1" x14ac:dyDescent="0.2">
      <c r="A3" s="76" t="s">
        <v>30</v>
      </c>
      <c r="B3" s="77"/>
      <c r="C3" s="47">
        <f>((AE32+AF32)/0.85)*-1</f>
        <v>11.691553087058823</v>
      </c>
      <c r="D3" s="5">
        <f>SUM(D4:D99765)</f>
        <v>238</v>
      </c>
      <c r="E3" s="5"/>
      <c r="F3" s="6">
        <f t="shared" ref="F3:G3" si="0">SUM(F4:F99765)</f>
        <v>3621.0399999999995</v>
      </c>
      <c r="G3" s="6">
        <f t="shared" si="0"/>
        <v>-171.69</v>
      </c>
      <c r="H3" s="7">
        <f t="shared" ref="H3:H32" si="1">G3/F3*-1</f>
        <v>4.7414554934493966E-2</v>
      </c>
      <c r="I3" s="8">
        <f t="shared" ref="I3:I32" si="2">J3/F3</f>
        <v>0.14920419523231848</v>
      </c>
      <c r="J3" s="6">
        <f>SUM(J4:J99765)</f>
        <v>540.27435910403449</v>
      </c>
      <c r="K3" s="6">
        <f t="shared" ref="K3:K32" si="3">J3/D3</f>
        <v>2.2700603323698929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1.5 - April
1 - May
0.5 - June
1 - July
0.5 - Aug
0.5 - Sept
1 - Oct
3.5 - Nov
2 - Dec
1 - Jan
1 - Feb")</f>
        <v>1 - March
1.5 - April
1 - May
0.5 - June
1 - July
0.5 - Aug
0.5 - Sept
1 - Oct
3.5 - Nov
2 -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31</v>
      </c>
      <c r="X3" s="7">
        <f>W3/D3</f>
        <v>0.13025210084033614</v>
      </c>
      <c r="Y3" s="6"/>
      <c r="Z3" s="5"/>
      <c r="AA3" s="5"/>
      <c r="AB3" s="5"/>
      <c r="AC3" s="5"/>
      <c r="AD3" s="6">
        <f>SUM(AD4:AD99765)</f>
        <v>-19.569549999999996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Info!B2:BZ7000""),37,FALSE)),"""")*-1"),-4.987820124)</f>
        <v>-4.9878201239999997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100</v>
      </c>
      <c r="C4" s="15">
        <f t="shared" ref="C4:C32" si="4">IFERROR(F4/D4," - ")</f>
        <v>19.989999999999998</v>
      </c>
      <c r="D4" s="16">
        <v>1</v>
      </c>
      <c r="E4" s="16">
        <v>0</v>
      </c>
      <c r="F4" s="17">
        <v>19.989999999999998</v>
      </c>
      <c r="G4" s="17">
        <v>0</v>
      </c>
      <c r="H4" s="18">
        <f t="shared" si="1"/>
        <v>0</v>
      </c>
      <c r="I4" s="18">
        <f t="shared" si="2"/>
        <v>0.36896874719410983</v>
      </c>
      <c r="J4" s="17">
        <f t="shared" ref="J4:J32" si="5">F4*0.85+G4+AF4*D4+D4*AE4+AG4+AD4</f>
        <v>7.3756852564102546</v>
      </c>
      <c r="K4" s="17">
        <f t="shared" si="3"/>
        <v>7.3756852564102546</v>
      </c>
      <c r="L4" s="16">
        <v>21</v>
      </c>
      <c r="M4" s="19">
        <f t="shared" ref="M4:M32" si="6">IFERROR(D4/L4,"-")</f>
        <v>4.7619047619047616E-2</v>
      </c>
      <c r="N4" s="16">
        <v>0</v>
      </c>
      <c r="O4" s="20">
        <f t="shared" ref="O4:P4" si="7">D4/7</f>
        <v>0.14285714285714285</v>
      </c>
      <c r="P4" s="20">
        <f t="shared" si="7"/>
        <v>0</v>
      </c>
      <c r="Q4" s="16">
        <f t="shared" ref="Q4:Q32" si="8">ROUNDDOWN(N4/(O4+P4),0)</f>
        <v>0</v>
      </c>
      <c r="R4" s="16"/>
      <c r="S4" s="21">
        <v>2.95910780669145</v>
      </c>
      <c r="T4" s="14">
        <v>480</v>
      </c>
      <c r="U4" s="22">
        <v>135</v>
      </c>
      <c r="V4" s="23" t="s">
        <v>756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5.9583333333333328E-2</v>
      </c>
      <c r="AD4" s="25">
        <f t="shared" ref="AD4:AD32" si="12">IFERROR(AB4*AC4*D4*2,0)</f>
        <v>-8.2224999999999993E-2</v>
      </c>
      <c r="AE4" s="25">
        <v>-4.9000000000000004</v>
      </c>
      <c r="AF4" s="25">
        <v>-4.6335897435897433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480</v>
      </c>
      <c r="U5" s="36">
        <v>135</v>
      </c>
      <c r="V5" s="37" t="s">
        <v>756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-4.6335897435897433</v>
      </c>
      <c r="AG5" s="39">
        <v>0</v>
      </c>
    </row>
    <row r="6" spans="1:33" ht="15.75" customHeight="1" x14ac:dyDescent="0.2">
      <c r="A6" s="28" t="s">
        <v>37</v>
      </c>
      <c r="B6" s="28" t="s">
        <v>102</v>
      </c>
      <c r="C6" s="15">
        <f t="shared" si="4"/>
        <v>19.989999999999998</v>
      </c>
      <c r="D6" s="29">
        <v>1</v>
      </c>
      <c r="E6" s="29">
        <v>0</v>
      </c>
      <c r="F6" s="30">
        <v>19.989999999999998</v>
      </c>
      <c r="G6" s="30">
        <v>0</v>
      </c>
      <c r="H6" s="31">
        <f t="shared" si="1"/>
        <v>0</v>
      </c>
      <c r="I6" s="31">
        <f t="shared" si="2"/>
        <v>0.36896874719410983</v>
      </c>
      <c r="J6" s="32">
        <f t="shared" si="5"/>
        <v>7.3756852564102546</v>
      </c>
      <c r="K6" s="32">
        <f t="shared" si="3"/>
        <v>7.3756852564102546</v>
      </c>
      <c r="L6" s="29">
        <v>5</v>
      </c>
      <c r="M6" s="33">
        <f t="shared" si="6"/>
        <v>0.2</v>
      </c>
      <c r="N6" s="29">
        <v>1</v>
      </c>
      <c r="O6" s="34">
        <f t="shared" ref="O6:P6" si="14">D6/7</f>
        <v>0.14285714285714285</v>
      </c>
      <c r="P6" s="34">
        <f t="shared" si="14"/>
        <v>0</v>
      </c>
      <c r="Q6" s="29">
        <f t="shared" si="8"/>
        <v>7</v>
      </c>
      <c r="R6" s="29"/>
      <c r="S6" s="35" t="e">
        <v>#N/A</v>
      </c>
      <c r="T6" s="28">
        <v>345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5.9583333333333328E-2</v>
      </c>
      <c r="AD6" s="39">
        <f t="shared" si="12"/>
        <v>-8.2224999999999993E-2</v>
      </c>
      <c r="AE6" s="39">
        <v>-4.9000000000000004</v>
      </c>
      <c r="AF6" s="39">
        <v>-4.6335897435897433</v>
      </c>
      <c r="AG6" s="39">
        <v>0</v>
      </c>
    </row>
    <row r="7" spans="1:33" ht="15.75" customHeight="1" x14ac:dyDescent="0.2">
      <c r="A7" s="28" t="s">
        <v>39</v>
      </c>
      <c r="B7" s="28" t="s">
        <v>757</v>
      </c>
      <c r="C7" s="15">
        <f t="shared" si="4"/>
        <v>19.989999999999998</v>
      </c>
      <c r="D7" s="29">
        <v>4</v>
      </c>
      <c r="E7" s="29">
        <v>0</v>
      </c>
      <c r="F7" s="30">
        <v>79.959999999999994</v>
      </c>
      <c r="G7" s="30">
        <v>0</v>
      </c>
      <c r="H7" s="31">
        <f t="shared" si="1"/>
        <v>0</v>
      </c>
      <c r="I7" s="31">
        <f t="shared" si="2"/>
        <v>0.36896874719410983</v>
      </c>
      <c r="J7" s="32">
        <f t="shared" si="5"/>
        <v>29.502741025641019</v>
      </c>
      <c r="K7" s="32">
        <f t="shared" si="3"/>
        <v>7.3756852564102546</v>
      </c>
      <c r="L7" s="29">
        <v>10</v>
      </c>
      <c r="M7" s="33">
        <f t="shared" si="6"/>
        <v>0.4</v>
      </c>
      <c r="N7" s="29">
        <v>58</v>
      </c>
      <c r="O7" s="34">
        <f t="shared" ref="O7:P7" si="15">D7/7</f>
        <v>0.5714285714285714</v>
      </c>
      <c r="P7" s="34">
        <f t="shared" si="15"/>
        <v>0</v>
      </c>
      <c r="Q7" s="29">
        <f t="shared" si="8"/>
        <v>101</v>
      </c>
      <c r="R7" s="29"/>
      <c r="S7" s="35">
        <v>3.1886792452830099</v>
      </c>
      <c r="T7" s="28">
        <v>345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5.9583333333333328E-2</v>
      </c>
      <c r="AD7" s="39">
        <f t="shared" si="12"/>
        <v>-0.32889999999999997</v>
      </c>
      <c r="AE7" s="39">
        <v>-4.9000000000000004</v>
      </c>
      <c r="AF7" s="39">
        <v>-4.6335897435897433</v>
      </c>
      <c r="AG7" s="39">
        <v>0</v>
      </c>
    </row>
    <row r="8" spans="1:33" ht="15.75" customHeight="1" x14ac:dyDescent="0.2">
      <c r="A8" s="28" t="s">
        <v>41</v>
      </c>
      <c r="B8" s="28" t="s">
        <v>758</v>
      </c>
      <c r="C8" s="15">
        <f t="shared" si="4"/>
        <v>20.246500000000005</v>
      </c>
      <c r="D8" s="29">
        <v>20</v>
      </c>
      <c r="E8" s="29">
        <v>2</v>
      </c>
      <c r="F8" s="30">
        <v>404.93000000000006</v>
      </c>
      <c r="G8" s="30">
        <v>-0.03</v>
      </c>
      <c r="H8" s="31">
        <f t="shared" si="1"/>
        <v>7.408687921369124E-5</v>
      </c>
      <c r="I8" s="31">
        <f t="shared" si="2"/>
        <v>0.37516607808757085</v>
      </c>
      <c r="J8" s="32">
        <f t="shared" si="5"/>
        <v>151.91600000000008</v>
      </c>
      <c r="K8" s="32">
        <f t="shared" si="3"/>
        <v>7.5958000000000041</v>
      </c>
      <c r="L8" s="29">
        <v>21</v>
      </c>
      <c r="M8" s="33">
        <f t="shared" si="6"/>
        <v>0.95238095238095233</v>
      </c>
      <c r="N8" s="29">
        <v>36</v>
      </c>
      <c r="O8" s="34">
        <f t="shared" ref="O8:P8" si="16">D8/7</f>
        <v>2.8571428571428572</v>
      </c>
      <c r="P8" s="34">
        <f t="shared" si="16"/>
        <v>0.2857142857142857</v>
      </c>
      <c r="Q8" s="29">
        <f t="shared" si="8"/>
        <v>11</v>
      </c>
      <c r="R8" s="29"/>
      <c r="S8" s="35">
        <v>4.30409356725146</v>
      </c>
      <c r="T8" s="28">
        <v>345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5.9583333333333328E-2</v>
      </c>
      <c r="AD8" s="39">
        <f t="shared" si="12"/>
        <v>-1.6444999999999999</v>
      </c>
      <c r="AE8" s="39">
        <v>-4.9000000000000004</v>
      </c>
      <c r="AF8" s="39">
        <v>-4.63</v>
      </c>
      <c r="AG8" s="39">
        <v>0</v>
      </c>
    </row>
    <row r="9" spans="1:33" ht="15.75" customHeight="1" x14ac:dyDescent="0.2">
      <c r="A9" s="28" t="s">
        <v>43</v>
      </c>
      <c r="B9" s="28" t="s">
        <v>759</v>
      </c>
      <c r="C9" s="15">
        <f t="shared" si="4"/>
        <v>23.015714285714292</v>
      </c>
      <c r="D9" s="29">
        <v>14</v>
      </c>
      <c r="E9" s="29">
        <v>2</v>
      </c>
      <c r="F9" s="30">
        <v>322.22000000000008</v>
      </c>
      <c r="G9" s="30">
        <v>-0.08</v>
      </c>
      <c r="H9" s="31">
        <f t="shared" si="1"/>
        <v>2.4827757432809873E-4</v>
      </c>
      <c r="I9" s="31">
        <f t="shared" si="2"/>
        <v>0.42835983616863182</v>
      </c>
      <c r="J9" s="32">
        <f t="shared" si="5"/>
        <v>138.02610641025657</v>
      </c>
      <c r="K9" s="32">
        <f t="shared" si="3"/>
        <v>9.8590076007326122</v>
      </c>
      <c r="L9" s="29">
        <v>28</v>
      </c>
      <c r="M9" s="33">
        <f t="shared" si="6"/>
        <v>0.5</v>
      </c>
      <c r="N9" s="29">
        <v>20</v>
      </c>
      <c r="O9" s="34">
        <f t="shared" ref="O9:P9" si="17">D9/7</f>
        <v>2</v>
      </c>
      <c r="P9" s="34">
        <f t="shared" si="17"/>
        <v>0.2857142857142857</v>
      </c>
      <c r="Q9" s="29">
        <f t="shared" si="8"/>
        <v>8</v>
      </c>
      <c r="R9" s="29"/>
      <c r="S9" s="35">
        <v>5.3793103448275801</v>
      </c>
      <c r="T9" s="28">
        <v>345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5.9583333333333328E-2</v>
      </c>
      <c r="AD9" s="39">
        <f t="shared" si="12"/>
        <v>-1.1511499999999999</v>
      </c>
      <c r="AE9" s="39">
        <v>-4.9000000000000004</v>
      </c>
      <c r="AF9" s="39">
        <v>-4.7164102564102501</v>
      </c>
      <c r="AG9" s="39">
        <v>0</v>
      </c>
    </row>
    <row r="10" spans="1:33" ht="15.75" customHeight="1" x14ac:dyDescent="0.2">
      <c r="A10" s="28" t="s">
        <v>45</v>
      </c>
      <c r="B10" s="28" t="s">
        <v>512</v>
      </c>
      <c r="C10" s="15">
        <f t="shared" si="4"/>
        <v>22.7</v>
      </c>
      <c r="D10" s="29">
        <v>2</v>
      </c>
      <c r="E10" s="29">
        <v>1</v>
      </c>
      <c r="F10" s="30">
        <v>45.4</v>
      </c>
      <c r="G10" s="30">
        <v>-0.22000000000000003</v>
      </c>
      <c r="H10" s="31">
        <f t="shared" si="1"/>
        <v>4.8458149779735688E-3</v>
      </c>
      <c r="I10" s="31">
        <f t="shared" si="2"/>
        <v>0.42071790165292378</v>
      </c>
      <c r="J10" s="32">
        <f t="shared" si="5"/>
        <v>19.100592735042738</v>
      </c>
      <c r="K10" s="32">
        <f t="shared" si="3"/>
        <v>9.5502963675213692</v>
      </c>
      <c r="L10" s="29">
        <v>23</v>
      </c>
      <c r="M10" s="33">
        <f t="shared" si="6"/>
        <v>8.6956521739130432E-2</v>
      </c>
      <c r="N10" s="29">
        <v>32</v>
      </c>
      <c r="O10" s="34">
        <f t="shared" ref="O10:P10" si="18">D10/7</f>
        <v>0.2857142857142857</v>
      </c>
      <c r="P10" s="34">
        <f t="shared" si="18"/>
        <v>0.14285714285714285</v>
      </c>
      <c r="Q10" s="29">
        <f t="shared" si="8"/>
        <v>74</v>
      </c>
      <c r="R10" s="29"/>
      <c r="S10" s="35">
        <v>4.3421052631578902</v>
      </c>
      <c r="T10" s="28">
        <v>345</v>
      </c>
      <c r="U10" s="36">
        <v>60</v>
      </c>
      <c r="V10" s="37" t="s">
        <v>760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5.9583333333333328E-2</v>
      </c>
      <c r="AD10" s="39">
        <f t="shared" si="12"/>
        <v>-0.16444999999999999</v>
      </c>
      <c r="AE10" s="39">
        <v>-4.9000000000000004</v>
      </c>
      <c r="AF10" s="39">
        <v>-4.6524786324786298</v>
      </c>
      <c r="AG10" s="39">
        <v>0</v>
      </c>
    </row>
    <row r="11" spans="1:33" ht="15.75" customHeight="1" x14ac:dyDescent="0.2">
      <c r="A11" s="28" t="s">
        <v>47</v>
      </c>
      <c r="B11" s="28" t="s">
        <v>98</v>
      </c>
      <c r="C11" s="15">
        <f t="shared" si="4"/>
        <v>24.97</v>
      </c>
      <c r="D11" s="29">
        <v>2</v>
      </c>
      <c r="E11" s="29">
        <v>2</v>
      </c>
      <c r="F11" s="30">
        <v>49.94</v>
      </c>
      <c r="G11" s="30">
        <v>0</v>
      </c>
      <c r="H11" s="31">
        <f t="shared" si="1"/>
        <v>0</v>
      </c>
      <c r="I11" s="31">
        <f t="shared" si="2"/>
        <v>0.4641488333008158</v>
      </c>
      <c r="J11" s="32">
        <f t="shared" si="5"/>
        <v>23.179592735042739</v>
      </c>
      <c r="K11" s="32">
        <f t="shared" si="3"/>
        <v>11.58979636752137</v>
      </c>
      <c r="L11" s="29">
        <v>21</v>
      </c>
      <c r="M11" s="33">
        <f t="shared" si="6"/>
        <v>9.5238095238095233E-2</v>
      </c>
      <c r="N11" s="29">
        <v>13</v>
      </c>
      <c r="O11" s="34">
        <f t="shared" ref="O11:P11" si="19">D11/7</f>
        <v>0.2857142857142857</v>
      </c>
      <c r="P11" s="34">
        <f t="shared" si="19"/>
        <v>0.2857142857142857</v>
      </c>
      <c r="Q11" s="29">
        <f t="shared" si="8"/>
        <v>22</v>
      </c>
      <c r="R11" s="29"/>
      <c r="S11" s="35">
        <v>4.4961240310077502</v>
      </c>
      <c r="T11" s="28">
        <v>432</v>
      </c>
      <c r="U11" s="36">
        <v>147</v>
      </c>
      <c r="V11" s="37" t="s">
        <v>761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5.9583333333333328E-2</v>
      </c>
      <c r="AD11" s="39">
        <f t="shared" si="12"/>
        <v>-0.16444999999999999</v>
      </c>
      <c r="AE11" s="39">
        <v>-4.9000000000000004</v>
      </c>
      <c r="AF11" s="39">
        <v>-4.6524786324786298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24.97</v>
      </c>
      <c r="D12" s="29">
        <v>3</v>
      </c>
      <c r="E12" s="29">
        <v>0</v>
      </c>
      <c r="F12" s="30">
        <v>74.91</v>
      </c>
      <c r="G12" s="30">
        <v>0</v>
      </c>
      <c r="H12" s="31">
        <f t="shared" si="1"/>
        <v>0</v>
      </c>
      <c r="I12" s="31">
        <f t="shared" si="2"/>
        <v>0.46414883330081563</v>
      </c>
      <c r="J12" s="32">
        <f t="shared" si="5"/>
        <v>34.769389102564098</v>
      </c>
      <c r="K12" s="32">
        <f t="shared" si="3"/>
        <v>11.589796367521366</v>
      </c>
      <c r="L12" s="29">
        <v>7</v>
      </c>
      <c r="M12" s="33">
        <f t="shared" si="6"/>
        <v>0.42857142857142855</v>
      </c>
      <c r="N12" s="29">
        <v>9</v>
      </c>
      <c r="O12" s="34">
        <f t="shared" ref="O12:P12" si="20">D12/7</f>
        <v>0.42857142857142855</v>
      </c>
      <c r="P12" s="34">
        <f t="shared" si="20"/>
        <v>0</v>
      </c>
      <c r="Q12" s="29">
        <f t="shared" si="8"/>
        <v>21</v>
      </c>
      <c r="R12" s="29"/>
      <c r="S12" s="35">
        <v>4.6213592233009697</v>
      </c>
      <c r="T12" s="28">
        <v>435</v>
      </c>
      <c r="U12" s="36">
        <v>150</v>
      </c>
      <c r="V12" s="37" t="s">
        <v>195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5.9583333333333328E-2</v>
      </c>
      <c r="AD12" s="39">
        <f t="shared" si="12"/>
        <v>-0.24667499999999998</v>
      </c>
      <c r="AE12" s="39">
        <v>-4.9000000000000004</v>
      </c>
      <c r="AF12" s="39">
        <v>-4.6524786324786298</v>
      </c>
      <c r="AG12" s="39">
        <v>0</v>
      </c>
    </row>
    <row r="13" spans="1:33" ht="15.75" customHeight="1" x14ac:dyDescent="0.2">
      <c r="A13" s="28" t="s">
        <v>51</v>
      </c>
      <c r="B13" s="28" t="s">
        <v>762</v>
      </c>
      <c r="C13" s="15">
        <f t="shared" si="4"/>
        <v>24.97</v>
      </c>
      <c r="D13" s="29">
        <v>2</v>
      </c>
      <c r="E13" s="29">
        <v>0</v>
      </c>
      <c r="F13" s="32">
        <v>49.94</v>
      </c>
      <c r="G13" s="30">
        <v>0</v>
      </c>
      <c r="H13" s="31">
        <f t="shared" si="1"/>
        <v>0</v>
      </c>
      <c r="I13" s="31">
        <f t="shared" si="2"/>
        <v>0.46277966893605688</v>
      </c>
      <c r="J13" s="32">
        <f t="shared" si="5"/>
        <v>23.111216666666678</v>
      </c>
      <c r="K13" s="32">
        <f t="shared" si="3"/>
        <v>11.555608333333339</v>
      </c>
      <c r="L13" s="29">
        <v>8</v>
      </c>
      <c r="M13" s="33">
        <f t="shared" si="6"/>
        <v>0.25</v>
      </c>
      <c r="N13" s="29">
        <v>7</v>
      </c>
      <c r="O13" s="34">
        <f t="shared" ref="O13:P13" si="21">D13/7</f>
        <v>0.2857142857142857</v>
      </c>
      <c r="P13" s="34">
        <f t="shared" si="21"/>
        <v>0</v>
      </c>
      <c r="Q13" s="29">
        <f t="shared" si="8"/>
        <v>24</v>
      </c>
      <c r="R13" s="29"/>
      <c r="S13" s="35">
        <v>5.4084507042253502</v>
      </c>
      <c r="T13" s="28">
        <v>345</v>
      </c>
      <c r="U13" s="36">
        <v>150</v>
      </c>
      <c r="V13" s="37" t="s">
        <v>197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5.9583333333333328E-2</v>
      </c>
      <c r="AD13" s="39">
        <f t="shared" si="12"/>
        <v>-0.16444999999999999</v>
      </c>
      <c r="AE13" s="39">
        <v>-4.9000000000000004</v>
      </c>
      <c r="AF13" s="39">
        <v>-4.6866666666666603</v>
      </c>
      <c r="AG13" s="39">
        <v>0</v>
      </c>
    </row>
    <row r="14" spans="1:33" ht="15.75" customHeight="1" x14ac:dyDescent="0.2">
      <c r="A14" s="28" t="s">
        <v>53</v>
      </c>
      <c r="B14" s="28" t="s">
        <v>763</v>
      </c>
      <c r="C14" s="15">
        <f t="shared" si="4"/>
        <v>24.85</v>
      </c>
      <c r="D14" s="29">
        <v>1</v>
      </c>
      <c r="E14" s="29">
        <v>0</v>
      </c>
      <c r="F14" s="32">
        <v>24.85</v>
      </c>
      <c r="G14" s="30">
        <v>0</v>
      </c>
      <c r="H14" s="31">
        <f t="shared" si="1"/>
        <v>0</v>
      </c>
      <c r="I14" s="31">
        <f t="shared" si="2"/>
        <v>0.46090979208584876</v>
      </c>
      <c r="J14" s="32">
        <f t="shared" si="5"/>
        <v>11.453608333333342</v>
      </c>
      <c r="K14" s="32">
        <f t="shared" si="3"/>
        <v>11.453608333333342</v>
      </c>
      <c r="L14" s="29">
        <v>9</v>
      </c>
      <c r="M14" s="33">
        <f t="shared" si="6"/>
        <v>0.1111111111111111</v>
      </c>
      <c r="N14" s="29">
        <v>6</v>
      </c>
      <c r="O14" s="34">
        <f t="shared" ref="O14:P14" si="22">D14/7</f>
        <v>0.14285714285714285</v>
      </c>
      <c r="P14" s="34">
        <f t="shared" si="22"/>
        <v>0</v>
      </c>
      <c r="Q14" s="29">
        <f t="shared" si="8"/>
        <v>42</v>
      </c>
      <c r="R14" s="29"/>
      <c r="S14" s="35">
        <v>4.40506329113924</v>
      </c>
      <c r="T14" s="28">
        <v>345</v>
      </c>
      <c r="U14" s="36">
        <v>150</v>
      </c>
      <c r="V14" s="37" t="s">
        <v>197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5.9583333333333328E-2</v>
      </c>
      <c r="AD14" s="39">
        <f t="shared" si="12"/>
        <v>-8.2224999999999993E-2</v>
      </c>
      <c r="AE14" s="39">
        <v>-4.9000000000000004</v>
      </c>
      <c r="AF14" s="39">
        <v>-4.6866666666666603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22.216000000000001</v>
      </c>
      <c r="D15" s="29">
        <v>5</v>
      </c>
      <c r="E15" s="29">
        <v>0</v>
      </c>
      <c r="F15" s="32">
        <v>111.08</v>
      </c>
      <c r="G15" s="30">
        <v>0</v>
      </c>
      <c r="H15" s="31">
        <f t="shared" si="1"/>
        <v>0</v>
      </c>
      <c r="I15" s="31">
        <f t="shared" si="2"/>
        <v>0.40982662645540774</v>
      </c>
      <c r="J15" s="32">
        <f t="shared" si="5"/>
        <v>45.523541666666688</v>
      </c>
      <c r="K15" s="32">
        <f t="shared" si="3"/>
        <v>9.1047083333333383</v>
      </c>
      <c r="L15" s="29">
        <v>9</v>
      </c>
      <c r="M15" s="33">
        <f t="shared" si="6"/>
        <v>0.55555555555555558</v>
      </c>
      <c r="N15" s="29">
        <v>16</v>
      </c>
      <c r="O15" s="34">
        <f t="shared" ref="O15:P15" si="23">D15/7</f>
        <v>0.7142857142857143</v>
      </c>
      <c r="P15" s="34">
        <f t="shared" si="23"/>
        <v>0</v>
      </c>
      <c r="Q15" s="29">
        <f t="shared" si="8"/>
        <v>22</v>
      </c>
      <c r="R15" s="29"/>
      <c r="S15" s="35">
        <v>5.0158730158730096</v>
      </c>
      <c r="T15" s="28">
        <v>345</v>
      </c>
      <c r="U15" s="36">
        <v>150</v>
      </c>
      <c r="V15" s="37" t="s">
        <v>199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5.9583333333333328E-2</v>
      </c>
      <c r="AD15" s="39">
        <f t="shared" si="12"/>
        <v>-0.41112499999999996</v>
      </c>
      <c r="AE15" s="39">
        <v>-4.9000000000000004</v>
      </c>
      <c r="AF15" s="39">
        <v>-4.7966666666666598</v>
      </c>
      <c r="AG15" s="39">
        <v>0</v>
      </c>
    </row>
    <row r="16" spans="1:33" ht="15.75" customHeight="1" x14ac:dyDescent="0.2">
      <c r="A16" s="28" t="s">
        <v>56</v>
      </c>
      <c r="B16" s="28" t="s">
        <v>482</v>
      </c>
      <c r="C16" s="15">
        <f t="shared" si="4"/>
        <v>21.95</v>
      </c>
      <c r="D16" s="29">
        <v>1</v>
      </c>
      <c r="E16" s="29">
        <v>0</v>
      </c>
      <c r="F16" s="32">
        <v>21.95</v>
      </c>
      <c r="G16" s="30">
        <v>0</v>
      </c>
      <c r="H16" s="31">
        <f t="shared" si="1"/>
        <v>0</v>
      </c>
      <c r="I16" s="31">
        <f t="shared" si="2"/>
        <v>0.40449240698557354</v>
      </c>
      <c r="J16" s="32">
        <f t="shared" si="5"/>
        <v>8.8786083333333394</v>
      </c>
      <c r="K16" s="32">
        <f t="shared" si="3"/>
        <v>8.8786083333333394</v>
      </c>
      <c r="L16" s="29">
        <v>14</v>
      </c>
      <c r="M16" s="33">
        <f t="shared" si="6"/>
        <v>7.1428571428571425E-2</v>
      </c>
      <c r="N16" s="29">
        <v>14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98</v>
      </c>
      <c r="R16" s="29"/>
      <c r="S16" s="35">
        <v>2.7956989247311799</v>
      </c>
      <c r="T16" s="28">
        <v>345</v>
      </c>
      <c r="U16" s="36">
        <v>150</v>
      </c>
      <c r="V16" s="37" t="s">
        <v>199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5.9583333333333328E-2</v>
      </c>
      <c r="AD16" s="39">
        <f t="shared" si="12"/>
        <v>-8.2224999999999993E-2</v>
      </c>
      <c r="AE16" s="39">
        <v>-4.9000000000000004</v>
      </c>
      <c r="AF16" s="39">
        <v>-4.7966666666666598</v>
      </c>
      <c r="AG16" s="39">
        <v>0</v>
      </c>
    </row>
    <row r="17" spans="1:33" ht="15.75" customHeight="1" x14ac:dyDescent="0.2">
      <c r="A17" s="28" t="s">
        <v>58</v>
      </c>
      <c r="B17" s="28" t="s">
        <v>286</v>
      </c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15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>
        <v>3.6</v>
      </c>
      <c r="T17" s="28">
        <v>195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5.9583333333333328E-2</v>
      </c>
      <c r="AD17" s="39">
        <f t="shared" si="12"/>
        <v>0</v>
      </c>
      <c r="AE17" s="39">
        <v>-4.9000000000000004</v>
      </c>
      <c r="AF17" s="39">
        <v>-4.7966666666666598</v>
      </c>
      <c r="AG17" s="39">
        <v>0</v>
      </c>
    </row>
    <row r="18" spans="1:33" ht="15.75" customHeight="1" x14ac:dyDescent="0.2">
      <c r="A18" s="28" t="s">
        <v>59</v>
      </c>
      <c r="B18" s="28" t="s">
        <v>764</v>
      </c>
      <c r="C18" s="15">
        <f t="shared" si="4"/>
        <v>18.149999999999999</v>
      </c>
      <c r="D18" s="29">
        <v>1</v>
      </c>
      <c r="E18" s="29">
        <v>0</v>
      </c>
      <c r="F18" s="32">
        <v>18.149999999999999</v>
      </c>
      <c r="G18" s="30">
        <v>0</v>
      </c>
      <c r="H18" s="31">
        <f t="shared" si="1"/>
        <v>0</v>
      </c>
      <c r="I18" s="31">
        <f t="shared" si="2"/>
        <v>0.31121808999081757</v>
      </c>
      <c r="J18" s="32">
        <f t="shared" si="5"/>
        <v>5.6486083333333381</v>
      </c>
      <c r="K18" s="32">
        <f t="shared" si="3"/>
        <v>5.6486083333333381</v>
      </c>
      <c r="L18" s="29">
        <v>9</v>
      </c>
      <c r="M18" s="33">
        <f t="shared" si="6"/>
        <v>0.1111111111111111</v>
      </c>
      <c r="N18" s="29">
        <v>165</v>
      </c>
      <c r="O18" s="34">
        <f t="shared" ref="O18:P18" si="26">D18/7</f>
        <v>0.14285714285714285</v>
      </c>
      <c r="P18" s="34">
        <f t="shared" si="26"/>
        <v>0</v>
      </c>
      <c r="Q18" s="29">
        <f t="shared" si="8"/>
        <v>1155</v>
      </c>
      <c r="R18" s="29"/>
      <c r="S18" s="35">
        <v>1.1643192488262899</v>
      </c>
      <c r="T18" s="28">
        <v>195</v>
      </c>
      <c r="U18" s="36">
        <v>0</v>
      </c>
      <c r="V18" s="37" t="s">
        <v>765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5.9583333333333328E-2</v>
      </c>
      <c r="AD18" s="39">
        <f t="shared" si="12"/>
        <v>-8.2224999999999993E-2</v>
      </c>
      <c r="AE18" s="39">
        <v>-4.9000000000000004</v>
      </c>
      <c r="AF18" s="39">
        <v>-4.7966666666666598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15.432500000000001</v>
      </c>
      <c r="D19" s="29">
        <v>8</v>
      </c>
      <c r="E19" s="29">
        <v>1</v>
      </c>
      <c r="F19" s="32">
        <v>123.46000000000001</v>
      </c>
      <c r="G19" s="30">
        <v>-0.08</v>
      </c>
      <c r="H19" s="31">
        <f t="shared" si="1"/>
        <v>6.4798315243803657E-4</v>
      </c>
      <c r="I19" s="31">
        <f t="shared" si="2"/>
        <v>0.20101949349316917</v>
      </c>
      <c r="J19" s="32">
        <f t="shared" si="5"/>
        <v>24.817866666666667</v>
      </c>
      <c r="K19" s="32">
        <f t="shared" si="3"/>
        <v>3.1022333333333334</v>
      </c>
      <c r="L19" s="29">
        <v>16</v>
      </c>
      <c r="M19" s="33">
        <f t="shared" si="6"/>
        <v>0.5</v>
      </c>
      <c r="N19" s="29">
        <v>155</v>
      </c>
      <c r="O19" s="34">
        <f t="shared" ref="O19:P19" si="27">D19/7</f>
        <v>1.1428571428571428</v>
      </c>
      <c r="P19" s="34">
        <f t="shared" si="27"/>
        <v>0.14285714285714285</v>
      </c>
      <c r="Q19" s="29">
        <f t="shared" si="8"/>
        <v>120</v>
      </c>
      <c r="R19" s="29"/>
      <c r="S19" s="35">
        <v>1.2692307692307601</v>
      </c>
      <c r="T19" s="28">
        <v>195</v>
      </c>
      <c r="U19" s="36">
        <v>120</v>
      </c>
      <c r="V19" s="37" t="s">
        <v>765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5.9583333333333328E-2</v>
      </c>
      <c r="AD19" s="39">
        <f t="shared" si="12"/>
        <v>-0.65779999999999994</v>
      </c>
      <c r="AE19" s="39">
        <v>-4.9000000000000004</v>
      </c>
      <c r="AF19" s="39">
        <v>-5.0231666666666674</v>
      </c>
      <c r="AG19" s="39">
        <v>0</v>
      </c>
    </row>
    <row r="20" spans="1:33" ht="15.75" customHeight="1" x14ac:dyDescent="0.2">
      <c r="A20" s="28" t="s">
        <v>62</v>
      </c>
      <c r="B20" s="28" t="s">
        <v>113</v>
      </c>
      <c r="C20" s="15">
        <f t="shared" si="4"/>
        <v>14.950000000000001</v>
      </c>
      <c r="D20" s="29">
        <v>7</v>
      </c>
      <c r="E20" s="29">
        <v>0</v>
      </c>
      <c r="F20" s="32">
        <v>104.65</v>
      </c>
      <c r="G20" s="30">
        <v>0</v>
      </c>
      <c r="H20" s="31">
        <f t="shared" si="1"/>
        <v>0</v>
      </c>
      <c r="I20" s="31">
        <f t="shared" si="2"/>
        <v>0.18074303232998876</v>
      </c>
      <c r="J20" s="32">
        <f t="shared" si="5"/>
        <v>18.914758333333324</v>
      </c>
      <c r="K20" s="32">
        <f t="shared" si="3"/>
        <v>2.702108333333332</v>
      </c>
      <c r="L20" s="29">
        <v>17</v>
      </c>
      <c r="M20" s="33">
        <f t="shared" si="6"/>
        <v>0.41176470588235292</v>
      </c>
      <c r="N20" s="29">
        <v>148</v>
      </c>
      <c r="O20" s="34">
        <f t="shared" ref="O20:P20" si="28">D20/7</f>
        <v>1</v>
      </c>
      <c r="P20" s="34">
        <f t="shared" si="28"/>
        <v>0</v>
      </c>
      <c r="Q20" s="29">
        <f t="shared" si="8"/>
        <v>148</v>
      </c>
      <c r="R20" s="29"/>
      <c r="S20" s="35">
        <v>1.1633466135458099</v>
      </c>
      <c r="T20" s="28">
        <v>195</v>
      </c>
      <c r="U20" s="36">
        <v>120</v>
      </c>
      <c r="V20" s="37" t="s">
        <v>766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5.9583333333333328E-2</v>
      </c>
      <c r="AD20" s="39">
        <f t="shared" si="12"/>
        <v>-0.57557499999999995</v>
      </c>
      <c r="AE20" s="39">
        <v>-4.9000000000000004</v>
      </c>
      <c r="AF20" s="39">
        <v>-5.0231666666666674</v>
      </c>
      <c r="AG20" s="39">
        <v>0</v>
      </c>
    </row>
    <row r="21" spans="1:33" ht="15.75" customHeight="1" x14ac:dyDescent="0.2">
      <c r="A21" s="28" t="s">
        <v>63</v>
      </c>
      <c r="B21" s="28" t="s">
        <v>117</v>
      </c>
      <c r="C21" s="15">
        <f t="shared" si="4"/>
        <v>15.030833333333334</v>
      </c>
      <c r="D21" s="29">
        <v>12</v>
      </c>
      <c r="E21" s="29">
        <v>0</v>
      </c>
      <c r="F21" s="32">
        <v>180.37</v>
      </c>
      <c r="G21" s="30">
        <v>-23.360000000000003</v>
      </c>
      <c r="H21" s="31">
        <f t="shared" si="1"/>
        <v>0.12951155957199093</v>
      </c>
      <c r="I21" s="31">
        <f t="shared" si="2"/>
        <v>5.4830625935576797E-2</v>
      </c>
      <c r="J21" s="32">
        <f t="shared" si="5"/>
        <v>9.8897999999999868</v>
      </c>
      <c r="K21" s="32">
        <f t="shared" si="3"/>
        <v>0.82414999999999894</v>
      </c>
      <c r="L21" s="29">
        <v>16</v>
      </c>
      <c r="M21" s="33">
        <f t="shared" si="6"/>
        <v>0.75</v>
      </c>
      <c r="N21" s="29">
        <v>137</v>
      </c>
      <c r="O21" s="34">
        <f t="shared" ref="O21:P21" si="29">D21/7</f>
        <v>1.7142857142857142</v>
      </c>
      <c r="P21" s="34">
        <f t="shared" si="29"/>
        <v>0</v>
      </c>
      <c r="Q21" s="29">
        <f t="shared" si="8"/>
        <v>79</v>
      </c>
      <c r="R21" s="29"/>
      <c r="S21" s="35">
        <v>1.2018779342723001</v>
      </c>
      <c r="T21" s="28" t="s">
        <v>33</v>
      </c>
      <c r="U21" s="36" t="s">
        <v>33</v>
      </c>
      <c r="V21" s="37" t="s">
        <v>33</v>
      </c>
      <c r="W21" s="28">
        <v>6</v>
      </c>
      <c r="X21" s="38">
        <f t="shared" si="9"/>
        <v>0.5</v>
      </c>
      <c r="Y21" s="39">
        <f t="shared" si="10"/>
        <v>3.3371428571428576</v>
      </c>
      <c r="Z21" s="28">
        <v>1</v>
      </c>
      <c r="AA21" s="28" t="s">
        <v>34</v>
      </c>
      <c r="AB21" s="40">
        <f t="shared" si="11"/>
        <v>-0.69</v>
      </c>
      <c r="AC21" s="41">
        <v>5.9583333333333328E-2</v>
      </c>
      <c r="AD21" s="39">
        <f t="shared" si="12"/>
        <v>-0.98669999999999991</v>
      </c>
      <c r="AE21" s="39">
        <v>-4.9000000000000004</v>
      </c>
      <c r="AF21" s="39">
        <v>-5.0231666666666674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15.087142857142855</v>
      </c>
      <c r="D22" s="29">
        <v>7</v>
      </c>
      <c r="E22" s="29">
        <v>0</v>
      </c>
      <c r="F22" s="30">
        <v>105.60999999999999</v>
      </c>
      <c r="G22" s="30">
        <v>-4.6500000000000004</v>
      </c>
      <c r="H22" s="31">
        <f t="shared" si="1"/>
        <v>4.4029921408957493E-2</v>
      </c>
      <c r="I22" s="31">
        <f t="shared" si="2"/>
        <v>0.1427966890761605</v>
      </c>
      <c r="J22" s="32">
        <f t="shared" si="5"/>
        <v>15.080758333333307</v>
      </c>
      <c r="K22" s="32">
        <f t="shared" si="3"/>
        <v>2.1543940476190437</v>
      </c>
      <c r="L22" s="29">
        <v>14</v>
      </c>
      <c r="M22" s="33">
        <f t="shared" si="6"/>
        <v>0.5</v>
      </c>
      <c r="N22" s="29">
        <v>129</v>
      </c>
      <c r="O22" s="34">
        <f t="shared" ref="O22:P22" si="30">D22/7</f>
        <v>1</v>
      </c>
      <c r="P22" s="34">
        <f t="shared" si="30"/>
        <v>0</v>
      </c>
      <c r="Q22" s="29">
        <f t="shared" si="8"/>
        <v>129</v>
      </c>
      <c r="R22" s="29"/>
      <c r="S22" s="35">
        <v>0.67267267267267195</v>
      </c>
      <c r="T22" s="28">
        <v>195</v>
      </c>
      <c r="U22" s="36">
        <v>120</v>
      </c>
      <c r="V22" s="37" t="s">
        <v>767</v>
      </c>
      <c r="W22" s="28">
        <v>2</v>
      </c>
      <c r="X22" s="38">
        <f t="shared" si="9"/>
        <v>0.2857142857142857</v>
      </c>
      <c r="Y22" s="39">
        <f t="shared" si="10"/>
        <v>2.3250000000000002</v>
      </c>
      <c r="Z22" s="28">
        <v>0</v>
      </c>
      <c r="AA22" s="28" t="s">
        <v>34</v>
      </c>
      <c r="AB22" s="40">
        <f t="shared" si="11"/>
        <v>-0.69</v>
      </c>
      <c r="AC22" s="41">
        <v>5.9583333333333328E-2</v>
      </c>
      <c r="AD22" s="39">
        <f t="shared" si="12"/>
        <v>-0.57557499999999995</v>
      </c>
      <c r="AE22" s="39">
        <v>-4.9000000000000004</v>
      </c>
      <c r="AF22" s="39">
        <v>-5.0231666666666674</v>
      </c>
      <c r="AG22" s="39">
        <v>0</v>
      </c>
    </row>
    <row r="23" spans="1:33" ht="15.75" customHeight="1" x14ac:dyDescent="0.2">
      <c r="A23" s="28" t="s">
        <v>65</v>
      </c>
      <c r="B23" s="28" t="s">
        <v>768</v>
      </c>
      <c r="C23" s="15">
        <f t="shared" si="4"/>
        <v>14.949999999999998</v>
      </c>
      <c r="D23" s="29">
        <v>14</v>
      </c>
      <c r="E23" s="29">
        <v>3</v>
      </c>
      <c r="F23" s="32">
        <v>209.29999999999995</v>
      </c>
      <c r="G23" s="30">
        <v>-0.08</v>
      </c>
      <c r="H23" s="31">
        <f t="shared" si="1"/>
        <v>3.8222646918299101E-4</v>
      </c>
      <c r="I23" s="31">
        <f t="shared" si="2"/>
        <v>0.1803608058608055</v>
      </c>
      <c r="J23" s="32">
        <f t="shared" si="5"/>
        <v>37.74951666666658</v>
      </c>
      <c r="K23" s="32">
        <f t="shared" si="3"/>
        <v>2.6963940476190413</v>
      </c>
      <c r="L23" s="29">
        <v>21</v>
      </c>
      <c r="M23" s="33">
        <f t="shared" si="6"/>
        <v>0.66666666666666663</v>
      </c>
      <c r="N23" s="29">
        <v>116</v>
      </c>
      <c r="O23" s="34">
        <f t="shared" ref="O23:P23" si="31">D23/7</f>
        <v>2</v>
      </c>
      <c r="P23" s="34">
        <f t="shared" si="31"/>
        <v>0.42857142857142855</v>
      </c>
      <c r="Q23" s="29">
        <f t="shared" si="8"/>
        <v>47</v>
      </c>
      <c r="R23" s="29"/>
      <c r="S23" s="35">
        <v>0.69253731343283498</v>
      </c>
      <c r="T23" s="28">
        <v>195</v>
      </c>
      <c r="U23" s="36">
        <v>120</v>
      </c>
      <c r="V23" s="37" t="s">
        <v>767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5.9583333333333328E-2</v>
      </c>
      <c r="AD23" s="39">
        <f t="shared" si="12"/>
        <v>-1.1511499999999999</v>
      </c>
      <c r="AE23" s="39">
        <v>-4.9000000000000004</v>
      </c>
      <c r="AF23" s="39">
        <v>-5.0231666666666674</v>
      </c>
      <c r="AG23" s="39">
        <v>0</v>
      </c>
    </row>
    <row r="24" spans="1:33" ht="15.75" customHeight="1" x14ac:dyDescent="0.2">
      <c r="A24" s="28" t="s">
        <v>66</v>
      </c>
      <c r="B24" s="28" t="s">
        <v>769</v>
      </c>
      <c r="C24" s="15">
        <f t="shared" si="4"/>
        <v>14.627142857142857</v>
      </c>
      <c r="D24" s="29">
        <v>7</v>
      </c>
      <c r="E24" s="29">
        <v>0</v>
      </c>
      <c r="F24" s="32">
        <v>102.39</v>
      </c>
      <c r="G24" s="32">
        <v>-0.16</v>
      </c>
      <c r="H24" s="31">
        <f t="shared" si="1"/>
        <v>1.5626526027932416E-3</v>
      </c>
      <c r="I24" s="31">
        <f t="shared" si="2"/>
        <v>0.16440822671484834</v>
      </c>
      <c r="J24" s="32">
        <f t="shared" si="5"/>
        <v>16.833758333333321</v>
      </c>
      <c r="K24" s="32">
        <f t="shared" si="3"/>
        <v>2.4048226190476174</v>
      </c>
      <c r="L24" s="29">
        <v>11</v>
      </c>
      <c r="M24" s="33">
        <f t="shared" si="6"/>
        <v>0.63636363636363635</v>
      </c>
      <c r="N24" s="29">
        <v>107</v>
      </c>
      <c r="O24" s="34">
        <f t="shared" ref="O24:P24" si="32">D24/7</f>
        <v>1</v>
      </c>
      <c r="P24" s="34">
        <f t="shared" si="32"/>
        <v>0</v>
      </c>
      <c r="Q24" s="29">
        <f t="shared" si="8"/>
        <v>107</v>
      </c>
      <c r="R24" s="29"/>
      <c r="S24" s="35">
        <v>0.93114754098360597</v>
      </c>
      <c r="T24" s="28">
        <v>195</v>
      </c>
      <c r="U24" s="36">
        <v>120</v>
      </c>
      <c r="V24" s="37" t="s">
        <v>770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5.9583333333333328E-2</v>
      </c>
      <c r="AD24" s="39">
        <f t="shared" si="12"/>
        <v>-0.57557499999999995</v>
      </c>
      <c r="AE24" s="39">
        <v>-4.9000000000000004</v>
      </c>
      <c r="AF24" s="39">
        <v>-5.0231666666666674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12.4308</v>
      </c>
      <c r="D25" s="29">
        <v>25</v>
      </c>
      <c r="E25" s="29">
        <v>0</v>
      </c>
      <c r="F25" s="32">
        <v>310.77</v>
      </c>
      <c r="G25" s="32">
        <v>-26.72</v>
      </c>
      <c r="H25" s="31">
        <f t="shared" si="1"/>
        <v>8.5979985198056441E-2</v>
      </c>
      <c r="I25" s="31">
        <f t="shared" si="2"/>
        <v>-4.0612430414775469E-2</v>
      </c>
      <c r="J25" s="32">
        <f t="shared" si="5"/>
        <v>-12.621124999999772</v>
      </c>
      <c r="K25" s="32">
        <f t="shared" si="3"/>
        <v>-0.50484499999999088</v>
      </c>
      <c r="L25" s="29">
        <v>47</v>
      </c>
      <c r="M25" s="33">
        <f t="shared" si="6"/>
        <v>0.53191489361702127</v>
      </c>
      <c r="N25" s="29">
        <v>78</v>
      </c>
      <c r="O25" s="34">
        <f t="shared" ref="O25:P25" si="33">D25/7</f>
        <v>3.5714285714285716</v>
      </c>
      <c r="P25" s="34">
        <f t="shared" si="33"/>
        <v>0</v>
      </c>
      <c r="Q25" s="29">
        <f t="shared" si="8"/>
        <v>21</v>
      </c>
      <c r="R25" s="29"/>
      <c r="S25" s="35">
        <v>1.268656716417911</v>
      </c>
      <c r="T25" s="28">
        <v>300</v>
      </c>
      <c r="U25" s="36">
        <v>120</v>
      </c>
      <c r="V25" s="37" t="s">
        <v>770</v>
      </c>
      <c r="W25" s="14">
        <v>6</v>
      </c>
      <c r="X25" s="38">
        <f t="shared" si="9"/>
        <v>0.24</v>
      </c>
      <c r="Y25" s="39">
        <f t="shared" si="10"/>
        <v>0.78588235294117648</v>
      </c>
      <c r="Z25" s="14">
        <v>28</v>
      </c>
      <c r="AA25" s="28" t="s">
        <v>34</v>
      </c>
      <c r="AB25" s="40">
        <f t="shared" si="11"/>
        <v>-0.69</v>
      </c>
      <c r="AC25" s="41">
        <v>5.9583333333333328E-2</v>
      </c>
      <c r="AD25" s="39">
        <f t="shared" si="12"/>
        <v>-2.055625</v>
      </c>
      <c r="AE25" s="39">
        <v>-4.9000000000000004</v>
      </c>
      <c r="AF25" s="39">
        <v>-5.0199999999999898</v>
      </c>
      <c r="AG25" s="39">
        <v>0</v>
      </c>
    </row>
    <row r="26" spans="1:33" ht="15.75" customHeight="1" x14ac:dyDescent="0.2">
      <c r="A26" s="14" t="s">
        <v>68</v>
      </c>
      <c r="B26" s="14" t="s">
        <v>372</v>
      </c>
      <c r="C26" s="15">
        <f t="shared" si="4"/>
        <v>11.984615384615385</v>
      </c>
      <c r="D26" s="16">
        <v>26</v>
      </c>
      <c r="E26" s="16">
        <v>2</v>
      </c>
      <c r="F26" s="17">
        <v>311.60000000000002</v>
      </c>
      <c r="G26" s="17">
        <v>-32.389999999999993</v>
      </c>
      <c r="H26" s="31">
        <f t="shared" si="1"/>
        <v>0.10394736842105261</v>
      </c>
      <c r="I26" s="31">
        <f t="shared" si="2"/>
        <v>-9.408488446726572E-2</v>
      </c>
      <c r="J26" s="32">
        <f t="shared" si="5"/>
        <v>-29.316850000000002</v>
      </c>
      <c r="K26" s="32">
        <f t="shared" si="3"/>
        <v>-1.1275711538461539</v>
      </c>
      <c r="L26" s="16">
        <v>34</v>
      </c>
      <c r="M26" s="33">
        <f t="shared" si="6"/>
        <v>0.76470588235294112</v>
      </c>
      <c r="N26" s="16">
        <v>55</v>
      </c>
      <c r="O26" s="34">
        <f t="shared" ref="O26:P26" si="34">D26/7</f>
        <v>3.7142857142857144</v>
      </c>
      <c r="P26" s="34">
        <f t="shared" si="34"/>
        <v>0.2857142857142857</v>
      </c>
      <c r="Q26" s="29">
        <f t="shared" si="8"/>
        <v>13</v>
      </c>
      <c r="R26" s="29"/>
      <c r="S26" s="21">
        <v>1.982300884955752</v>
      </c>
      <c r="T26" s="28">
        <v>180</v>
      </c>
      <c r="U26" s="36" t="s">
        <v>33</v>
      </c>
      <c r="V26" s="37" t="s">
        <v>33</v>
      </c>
      <c r="W26" s="14">
        <v>3</v>
      </c>
      <c r="X26" s="38">
        <f t="shared" si="9"/>
        <v>0.11538461538461539</v>
      </c>
      <c r="Y26" s="39">
        <f t="shared" si="10"/>
        <v>4.6271428571428563</v>
      </c>
      <c r="Z26" s="14">
        <v>4</v>
      </c>
      <c r="AA26" s="28" t="s">
        <v>34</v>
      </c>
      <c r="AB26" s="40">
        <f t="shared" si="11"/>
        <v>-0.69</v>
      </c>
      <c r="AC26" s="41">
        <v>5.9583333333333328E-2</v>
      </c>
      <c r="AD26" s="39">
        <f t="shared" si="12"/>
        <v>-2.1378499999999998</v>
      </c>
      <c r="AE26" s="25">
        <v>-4.95</v>
      </c>
      <c r="AF26" s="25">
        <v>-5.0365000000000002</v>
      </c>
      <c r="AG26" s="25">
        <v>0</v>
      </c>
    </row>
    <row r="27" spans="1:33" ht="15.75" customHeight="1" x14ac:dyDescent="0.2">
      <c r="A27" s="14" t="s">
        <v>69</v>
      </c>
      <c r="B27" s="14" t="s">
        <v>771</v>
      </c>
      <c r="C27" s="15">
        <f t="shared" si="4"/>
        <v>12.293749999999999</v>
      </c>
      <c r="D27" s="16">
        <v>16</v>
      </c>
      <c r="E27" s="16">
        <v>0</v>
      </c>
      <c r="F27" s="17">
        <v>196.7</v>
      </c>
      <c r="G27" s="17">
        <v>-38.220000000000013</v>
      </c>
      <c r="H27" s="31">
        <f t="shared" si="1"/>
        <v>0.19430604982206415</v>
      </c>
      <c r="I27" s="31">
        <f t="shared" si="2"/>
        <v>-0.1633177427554654</v>
      </c>
      <c r="J27" s="32">
        <f t="shared" si="5"/>
        <v>-32.124600000000044</v>
      </c>
      <c r="K27" s="32">
        <f t="shared" si="3"/>
        <v>-2.0077875000000027</v>
      </c>
      <c r="L27" s="16">
        <v>40</v>
      </c>
      <c r="M27" s="33">
        <f t="shared" si="6"/>
        <v>0.4</v>
      </c>
      <c r="N27" s="16">
        <v>40</v>
      </c>
      <c r="O27" s="34">
        <f t="shared" ref="O27:P27" si="35">D27/7</f>
        <v>2.2857142857142856</v>
      </c>
      <c r="P27" s="34">
        <f t="shared" si="35"/>
        <v>0</v>
      </c>
      <c r="Q27" s="29">
        <f t="shared" si="8"/>
        <v>17</v>
      </c>
      <c r="R27" s="29"/>
      <c r="S27" s="21">
        <v>1.487031700288185</v>
      </c>
      <c r="T27" s="28">
        <v>180</v>
      </c>
      <c r="U27" s="36" t="s">
        <v>33</v>
      </c>
      <c r="V27" s="37" t="s">
        <v>33</v>
      </c>
      <c r="W27" s="14">
        <v>8</v>
      </c>
      <c r="X27" s="38">
        <f t="shared" si="9"/>
        <v>0.5</v>
      </c>
      <c r="Y27" s="39">
        <f t="shared" si="10"/>
        <v>3.1850000000000009</v>
      </c>
      <c r="Z27" s="14">
        <v>4</v>
      </c>
      <c r="AA27" s="28" t="s">
        <v>34</v>
      </c>
      <c r="AB27" s="40">
        <f t="shared" si="11"/>
        <v>-0.69</v>
      </c>
      <c r="AC27" s="41">
        <v>5.9583333333333328E-2</v>
      </c>
      <c r="AD27" s="39">
        <f t="shared" si="12"/>
        <v>-1.3155999999999999</v>
      </c>
      <c r="AE27" s="25">
        <v>-4.95</v>
      </c>
      <c r="AF27" s="25">
        <v>-5.0365000000000002</v>
      </c>
      <c r="AG27" s="25">
        <v>0</v>
      </c>
    </row>
    <row r="28" spans="1:33" ht="15.75" customHeight="1" x14ac:dyDescent="0.2">
      <c r="A28" s="14" t="s">
        <v>70</v>
      </c>
      <c r="B28" s="14" t="s">
        <v>117</v>
      </c>
      <c r="C28" s="15">
        <f t="shared" si="4"/>
        <v>12.01611111111111</v>
      </c>
      <c r="D28" s="16">
        <v>18</v>
      </c>
      <c r="E28" s="16">
        <v>2</v>
      </c>
      <c r="F28" s="17">
        <v>216.29</v>
      </c>
      <c r="G28" s="17">
        <v>-35.630000000000003</v>
      </c>
      <c r="H28" s="31">
        <f t="shared" si="1"/>
        <v>0.1647325350224236</v>
      </c>
      <c r="I28" s="31">
        <f t="shared" si="2"/>
        <v>-0.15266794581349125</v>
      </c>
      <c r="J28" s="32">
        <f t="shared" si="5"/>
        <v>-33.020550000000021</v>
      </c>
      <c r="K28" s="32">
        <f t="shared" si="3"/>
        <v>-1.8344750000000012</v>
      </c>
      <c r="L28" s="16">
        <v>36</v>
      </c>
      <c r="M28" s="33">
        <f t="shared" si="6"/>
        <v>0.5</v>
      </c>
      <c r="N28" s="16">
        <v>140</v>
      </c>
      <c r="O28" s="34">
        <f t="shared" ref="O28:P28" si="36">D28/7</f>
        <v>2.5714285714285716</v>
      </c>
      <c r="P28" s="34">
        <f t="shared" si="36"/>
        <v>0.2857142857142857</v>
      </c>
      <c r="Q28" s="29">
        <f t="shared" si="8"/>
        <v>49</v>
      </c>
      <c r="R28" s="29"/>
      <c r="S28" s="21">
        <v>1.237668161434978</v>
      </c>
      <c r="T28" s="28">
        <v>180</v>
      </c>
      <c r="U28" s="36" t="s">
        <v>33</v>
      </c>
      <c r="V28" s="37" t="s">
        <v>33</v>
      </c>
      <c r="W28" s="14">
        <v>4</v>
      </c>
      <c r="X28" s="38">
        <f t="shared" si="9"/>
        <v>0.22222222222222221</v>
      </c>
      <c r="Y28" s="39">
        <f t="shared" si="10"/>
        <v>5.0900000000000007</v>
      </c>
      <c r="Z28" s="14">
        <v>3</v>
      </c>
      <c r="AA28" s="28" t="s">
        <v>34</v>
      </c>
      <c r="AB28" s="40">
        <f t="shared" si="11"/>
        <v>-0.69</v>
      </c>
      <c r="AC28" s="41">
        <v>5.9583333333333328E-2</v>
      </c>
      <c r="AD28" s="39">
        <f t="shared" si="12"/>
        <v>-1.4800499999999999</v>
      </c>
      <c r="AE28" s="25">
        <v>-4.95</v>
      </c>
      <c r="AF28" s="25">
        <v>-5.0365000000000002</v>
      </c>
      <c r="AG28" s="25">
        <v>0</v>
      </c>
    </row>
    <row r="29" spans="1:33" ht="15.75" customHeight="1" x14ac:dyDescent="0.2">
      <c r="A29" s="14" t="s">
        <v>71</v>
      </c>
      <c r="B29" s="14" t="s">
        <v>772</v>
      </c>
      <c r="C29" s="15">
        <f t="shared" si="4"/>
        <v>12.157999999999999</v>
      </c>
      <c r="D29" s="16">
        <v>20</v>
      </c>
      <c r="E29" s="16">
        <v>2</v>
      </c>
      <c r="F29" s="17">
        <v>243.16</v>
      </c>
      <c r="G29" s="17">
        <v>-10.07</v>
      </c>
      <c r="H29" s="31">
        <f t="shared" si="1"/>
        <v>4.1413061358776114E-2</v>
      </c>
      <c r="I29" s="31">
        <f t="shared" si="2"/>
        <v>-1.5565481493666745E-2</v>
      </c>
      <c r="J29" s="32">
        <f t="shared" si="5"/>
        <v>-3.7849024800000057</v>
      </c>
      <c r="K29" s="32">
        <f t="shared" si="3"/>
        <v>-0.18924512400000029</v>
      </c>
      <c r="L29" s="16">
        <v>27</v>
      </c>
      <c r="M29" s="33">
        <f t="shared" si="6"/>
        <v>0.7407407407407407</v>
      </c>
      <c r="N29" s="16">
        <v>117</v>
      </c>
      <c r="O29" s="34">
        <f t="shared" ref="O29:P29" si="37">D29/7</f>
        <v>2.8571428571428572</v>
      </c>
      <c r="P29" s="34">
        <f t="shared" si="37"/>
        <v>0.2857142857142857</v>
      </c>
      <c r="Q29" s="29">
        <f t="shared" si="8"/>
        <v>37</v>
      </c>
      <c r="R29" s="29"/>
      <c r="S29" s="21">
        <v>1.6923076923076921</v>
      </c>
      <c r="T29" s="28">
        <v>180</v>
      </c>
      <c r="U29" s="36" t="s">
        <v>33</v>
      </c>
      <c r="V29" s="37" t="s">
        <v>33</v>
      </c>
      <c r="W29" s="14">
        <v>2</v>
      </c>
      <c r="X29" s="38">
        <f t="shared" si="9"/>
        <v>0.1</v>
      </c>
      <c r="Y29" s="39">
        <f t="shared" si="10"/>
        <v>2.5175000000000001</v>
      </c>
      <c r="Z29" s="14">
        <v>2</v>
      </c>
      <c r="AA29" s="28" t="s">
        <v>34</v>
      </c>
      <c r="AB29" s="40">
        <f t="shared" si="11"/>
        <v>-0.69</v>
      </c>
      <c r="AC29" s="41">
        <v>5.9583333333333328E-2</v>
      </c>
      <c r="AD29" s="39">
        <f t="shared" si="12"/>
        <v>-1.6444999999999999</v>
      </c>
      <c r="AE29" s="25">
        <v>-4.95</v>
      </c>
      <c r="AF29" s="25">
        <v>-4.9878201239999997</v>
      </c>
      <c r="AG29" s="25">
        <v>0</v>
      </c>
    </row>
    <row r="30" spans="1:33" ht="15.75" customHeight="1" x14ac:dyDescent="0.2">
      <c r="A30" s="14" t="s">
        <v>72</v>
      </c>
      <c r="B30" s="14" t="s">
        <v>234</v>
      </c>
      <c r="C30" s="15">
        <f t="shared" si="4"/>
        <v>12.902000000000001</v>
      </c>
      <c r="D30" s="16">
        <v>5</v>
      </c>
      <c r="E30" s="16">
        <v>1</v>
      </c>
      <c r="F30" s="17">
        <v>64.510000000000005</v>
      </c>
      <c r="G30" s="17">
        <v>0</v>
      </c>
      <c r="H30" s="31">
        <f t="shared" si="1"/>
        <v>0</v>
      </c>
      <c r="I30" s="31">
        <f t="shared" si="2"/>
        <v>7.3372723298713416E-2</v>
      </c>
      <c r="J30" s="32">
        <f t="shared" si="5"/>
        <v>4.7332743800000028</v>
      </c>
      <c r="K30" s="32">
        <f t="shared" si="3"/>
        <v>0.94665487600000053</v>
      </c>
      <c r="L30" s="16">
        <v>10</v>
      </c>
      <c r="M30" s="33">
        <f t="shared" si="6"/>
        <v>0.5</v>
      </c>
      <c r="N30" s="16">
        <v>81</v>
      </c>
      <c r="O30" s="34">
        <f t="shared" ref="O30:P30" si="38">D30/7</f>
        <v>0.7142857142857143</v>
      </c>
      <c r="P30" s="34">
        <f t="shared" si="38"/>
        <v>0.14285714285714285</v>
      </c>
      <c r="Q30" s="29">
        <f t="shared" si="8"/>
        <v>94</v>
      </c>
      <c r="R30" s="29"/>
      <c r="S30" s="21">
        <v>1.9164345403899721</v>
      </c>
      <c r="T30" s="28">
        <v>180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5.9583333333333328E-2</v>
      </c>
      <c r="AD30" s="39">
        <f t="shared" si="12"/>
        <v>-0.41112499999999996</v>
      </c>
      <c r="AE30" s="25">
        <v>-4.95</v>
      </c>
      <c r="AF30" s="25">
        <v>-4.9878201239999997</v>
      </c>
      <c r="AG30" s="25">
        <v>0</v>
      </c>
    </row>
    <row r="31" spans="1:33" ht="15.75" customHeight="1" x14ac:dyDescent="0.2">
      <c r="A31" s="14" t="s">
        <v>73</v>
      </c>
      <c r="B31" s="50" t="s">
        <v>98</v>
      </c>
      <c r="C31" s="15">
        <f t="shared" si="4"/>
        <v>13.046666666666667</v>
      </c>
      <c r="D31" s="16">
        <v>9</v>
      </c>
      <c r="E31" s="16">
        <v>5</v>
      </c>
      <c r="F31" s="17">
        <v>117.42</v>
      </c>
      <c r="G31" s="42">
        <v>0</v>
      </c>
      <c r="H31" s="31">
        <f t="shared" si="1"/>
        <v>0</v>
      </c>
      <c r="I31" s="31">
        <f t="shared" si="2"/>
        <v>8.1984277669902891E-2</v>
      </c>
      <c r="J31" s="32">
        <f t="shared" si="5"/>
        <v>9.6265938839999983</v>
      </c>
      <c r="K31" s="32">
        <f t="shared" si="3"/>
        <v>1.0696215426666664</v>
      </c>
      <c r="L31" s="16">
        <v>14</v>
      </c>
      <c r="M31" s="33">
        <f t="shared" si="6"/>
        <v>0.6428571428571429</v>
      </c>
      <c r="N31" s="16">
        <v>97</v>
      </c>
      <c r="O31" s="34">
        <f t="shared" ref="O31:P32" si="39">D31/7</f>
        <v>1.2857142857142858</v>
      </c>
      <c r="P31" s="34">
        <f t="shared" si="39"/>
        <v>0.7142857142857143</v>
      </c>
      <c r="Q31" s="29">
        <f t="shared" si="8"/>
        <v>48</v>
      </c>
      <c r="R31" s="29"/>
      <c r="S31" s="21">
        <v>1.5584415584415501</v>
      </c>
      <c r="T31" s="14">
        <v>75</v>
      </c>
      <c r="U31" s="22" t="s">
        <v>33</v>
      </c>
      <c r="V31" s="1" t="s">
        <v>1488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5.9583333333333328E-2</v>
      </c>
      <c r="AD31" s="39">
        <f t="shared" si="12"/>
        <v>-0.74002499999999993</v>
      </c>
      <c r="AE31" s="43">
        <v>-4.95</v>
      </c>
      <c r="AF31" s="43">
        <v>-4.9878201239999997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13.071428571428571</v>
      </c>
      <c r="D32" s="52">
        <v>7</v>
      </c>
      <c r="E32" s="52">
        <v>5</v>
      </c>
      <c r="F32" s="53">
        <v>91.5</v>
      </c>
      <c r="G32" s="53">
        <v>0</v>
      </c>
      <c r="H32" s="31">
        <f t="shared" si="1"/>
        <v>0</v>
      </c>
      <c r="I32" s="31">
        <f t="shared" si="2"/>
        <v>8.3439170841530033E-2</v>
      </c>
      <c r="J32" s="32">
        <f t="shared" si="5"/>
        <v>7.6346841319999976</v>
      </c>
      <c r="K32" s="32">
        <f t="shared" si="3"/>
        <v>1.0906691617142854</v>
      </c>
      <c r="L32" s="52">
        <v>8</v>
      </c>
      <c r="M32" s="33">
        <f t="shared" si="6"/>
        <v>0.875</v>
      </c>
      <c r="N32" s="52">
        <v>84</v>
      </c>
      <c r="O32" s="34">
        <f t="shared" si="39"/>
        <v>1</v>
      </c>
      <c r="P32" s="34">
        <f t="shared" si="39"/>
        <v>0.7142857142857143</v>
      </c>
      <c r="Q32" s="29">
        <f t="shared" si="8"/>
        <v>49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1.95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5.9583333333333328E-2</v>
      </c>
      <c r="AD32" s="39">
        <f t="shared" si="12"/>
        <v>-0.57557499999999995</v>
      </c>
      <c r="AE32" s="58">
        <v>-4.95</v>
      </c>
      <c r="AF32" s="58">
        <v>-4.9878201239999997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6" customWidth="1"/>
    <col min="22" max="22" width="41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8.332031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Info!B1:BJ5000""),3,FALSE),"""")"),"20 Ft White Extension Cord 2 Pack - 16/2 Durable Electrical Cable")</f>
        <v>20 Ft White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Info!B1:BJ5000""),2,FALSE),"""")"),"B07ZFZTB5W")</f>
        <v>B07ZFZTB5W</v>
      </c>
      <c r="B2" s="3" t="s">
        <v>773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28.25" customHeight="1" x14ac:dyDescent="0.2">
      <c r="A3" s="76" t="s">
        <v>30</v>
      </c>
      <c r="B3" s="77"/>
      <c r="C3" s="47">
        <f>((AE32+AF32)/0.85)*-1</f>
        <v>11.068733088352943</v>
      </c>
      <c r="D3" s="5">
        <f>SUM(D4:D99765)</f>
        <v>274</v>
      </c>
      <c r="E3" s="5"/>
      <c r="F3" s="6">
        <f t="shared" ref="F3:G3" si="0">SUM(F4:F99765)</f>
        <v>3360.14</v>
      </c>
      <c r="G3" s="6">
        <f t="shared" si="0"/>
        <v>-127.61</v>
      </c>
      <c r="H3" s="7">
        <f t="shared" ref="H3:H32" si="1">G3/F3*-1</f>
        <v>3.7977584267322194E-2</v>
      </c>
      <c r="I3" s="8">
        <f t="shared" ref="I3:I32" si="2">J3/F3</f>
        <v>5.1232648440164619E-2</v>
      </c>
      <c r="J3" s="6">
        <f>SUM(J4:J99765)</f>
        <v>172.14887132973473</v>
      </c>
      <c r="K3" s="6">
        <f t="shared" ref="K3:K32" si="3">J3/D3</f>
        <v>0.62828055229830193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1.5 - April
1.5 - May
0 - June
0 - July
0 - Aug
0 - Sept
0.5 - Oct
0.5 - Nov
0.5 - Dec
1 - Jan
1 - Feb")</f>
        <v>1 - March
1.5 - April
1.5 - May
0 - June
0 - July
0 - Aug
0 - Sept
0.5 - Oct
0.5 - Nov
0.5 -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QTY-40")</f>
        <v>US QTY-40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33</v>
      </c>
      <c r="X3" s="7">
        <f>W3/D3</f>
        <v>0.12043795620437957</v>
      </c>
      <c r="Y3" s="6"/>
      <c r="Z3" s="5"/>
      <c r="AA3" s="5"/>
      <c r="AB3" s="5"/>
      <c r="AC3" s="5"/>
      <c r="AD3" s="6">
        <f>SUM(AD4:AD99765)</f>
        <v>-9.8200523360370795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Info!B2:BZ7000""),37,FALSE)),"""")*-1"),-4.4584231251)</f>
        <v>-4.4584231251000004</v>
      </c>
      <c r="AG3" s="6">
        <f>SUM(AG4:AG99765)</f>
        <v>-19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13.5</v>
      </c>
      <c r="D4" s="16">
        <v>8</v>
      </c>
      <c r="E4" s="16">
        <v>0</v>
      </c>
      <c r="F4" s="17">
        <v>108</v>
      </c>
      <c r="G4" s="17">
        <v>0</v>
      </c>
      <c r="H4" s="18">
        <f t="shared" si="1"/>
        <v>0</v>
      </c>
      <c r="I4" s="18">
        <f t="shared" si="2"/>
        <v>0.14129244824311485</v>
      </c>
      <c r="J4" s="17">
        <f t="shared" ref="J4:J32" si="5">F4*0.85+G4+AF4*D4+D4*AE4+AG4+AD4</f>
        <v>15.259584410256405</v>
      </c>
      <c r="K4" s="17">
        <f t="shared" si="3"/>
        <v>1.9074480512820506</v>
      </c>
      <c r="L4" s="16">
        <v>21</v>
      </c>
      <c r="M4" s="19">
        <f t="shared" ref="M4:M32" si="6">IFERROR(D4/L4,"-")</f>
        <v>0.38095238095238093</v>
      </c>
      <c r="N4" s="16">
        <v>76</v>
      </c>
      <c r="O4" s="20">
        <f t="shared" ref="O4:P4" si="7">D4/7</f>
        <v>1.1428571428571428</v>
      </c>
      <c r="P4" s="20">
        <f t="shared" si="7"/>
        <v>0</v>
      </c>
      <c r="Q4" s="16">
        <f t="shared" ref="Q4:Q32" si="8">ROUNDDOWN(N4/(O4+P4),0)</f>
        <v>66</v>
      </c>
      <c r="R4" s="16"/>
      <c r="S4" s="21">
        <v>1.23512747875354</v>
      </c>
      <c r="T4" s="14">
        <v>700</v>
      </c>
      <c r="U4" s="22">
        <v>160</v>
      </c>
      <c r="V4" s="23" t="s">
        <v>774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2.5966666666666666E-2</v>
      </c>
      <c r="AD4" s="25">
        <f t="shared" ref="AD4:AD32" si="12">IFERROR(AB4*AC4*D4*2,0)</f>
        <v>-0.28667199999999998</v>
      </c>
      <c r="AE4" s="25">
        <v>-4.9000000000000004</v>
      </c>
      <c r="AF4" s="25">
        <v>-4.1317179487179487</v>
      </c>
      <c r="AG4" s="25">
        <v>-4</v>
      </c>
    </row>
    <row r="5" spans="1:33" ht="15.75" customHeight="1" x14ac:dyDescent="0.2">
      <c r="A5" s="28" t="s">
        <v>35</v>
      </c>
      <c r="B5" s="28" t="s">
        <v>494</v>
      </c>
      <c r="C5" s="15">
        <f t="shared" si="4"/>
        <v>13.505675675675676</v>
      </c>
      <c r="D5" s="29">
        <v>37</v>
      </c>
      <c r="E5" s="29">
        <v>1</v>
      </c>
      <c r="F5" s="30">
        <v>499.71</v>
      </c>
      <c r="G5" s="30">
        <v>0</v>
      </c>
      <c r="H5" s="31">
        <f t="shared" si="1"/>
        <v>0</v>
      </c>
      <c r="I5" s="31">
        <f t="shared" si="2"/>
        <v>0.17060403346220565</v>
      </c>
      <c r="J5" s="32">
        <f t="shared" si="5"/>
        <v>85.252541561398786</v>
      </c>
      <c r="K5" s="32">
        <f t="shared" si="3"/>
        <v>2.3041227449026698</v>
      </c>
      <c r="L5" s="29">
        <v>37</v>
      </c>
      <c r="M5" s="33">
        <f t="shared" si="6"/>
        <v>1</v>
      </c>
      <c r="N5" s="29">
        <v>36</v>
      </c>
      <c r="O5" s="34">
        <f t="shared" ref="O5:P5" si="13">D5/7</f>
        <v>5.2857142857142856</v>
      </c>
      <c r="P5" s="34">
        <f t="shared" si="13"/>
        <v>0.14285714285714285</v>
      </c>
      <c r="Q5" s="29">
        <f t="shared" si="8"/>
        <v>6</v>
      </c>
      <c r="R5" s="29"/>
      <c r="S5" s="35">
        <v>1.4048780487804799</v>
      </c>
      <c r="T5" s="28">
        <v>700</v>
      </c>
      <c r="U5" s="36">
        <v>160</v>
      </c>
      <c r="V5" s="37" t="s">
        <v>775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2.5996755504055617E-2</v>
      </c>
      <c r="AD5" s="39">
        <f t="shared" si="12"/>
        <v>-1.3273943360370797</v>
      </c>
      <c r="AE5" s="39">
        <v>-4.9000000000000004</v>
      </c>
      <c r="AF5" s="39">
        <v>-4.1317179487179487</v>
      </c>
      <c r="AG5" s="39">
        <v>-4</v>
      </c>
    </row>
    <row r="6" spans="1:33" ht="15.75" customHeight="1" x14ac:dyDescent="0.2">
      <c r="A6" s="28" t="s">
        <v>37</v>
      </c>
      <c r="B6" s="14" t="s">
        <v>98</v>
      </c>
      <c r="C6" s="15">
        <f t="shared" si="4"/>
        <v>13.950000000000001</v>
      </c>
      <c r="D6" s="29">
        <v>9</v>
      </c>
      <c r="E6" s="29">
        <v>2</v>
      </c>
      <c r="F6" s="30">
        <v>125.55000000000001</v>
      </c>
      <c r="G6" s="30">
        <v>0</v>
      </c>
      <c r="H6" s="31">
        <f t="shared" si="1"/>
        <v>0</v>
      </c>
      <c r="I6" s="31">
        <f t="shared" si="2"/>
        <v>0.16017150506999966</v>
      </c>
      <c r="J6" s="32">
        <f t="shared" si="5"/>
        <v>20.109532461538461</v>
      </c>
      <c r="K6" s="32">
        <f t="shared" si="3"/>
        <v>2.2343924957264956</v>
      </c>
      <c r="L6" s="29">
        <v>24</v>
      </c>
      <c r="M6" s="33">
        <f t="shared" si="6"/>
        <v>0.375</v>
      </c>
      <c r="N6" s="29">
        <v>24</v>
      </c>
      <c r="O6" s="34">
        <f t="shared" ref="O6:P6" si="14">D6/7</f>
        <v>1.2857142857142858</v>
      </c>
      <c r="P6" s="34">
        <f t="shared" si="14"/>
        <v>0.2857142857142857</v>
      </c>
      <c r="Q6" s="29">
        <f t="shared" si="8"/>
        <v>15</v>
      </c>
      <c r="R6" s="29"/>
      <c r="S6" s="35">
        <v>1.7330754352030899</v>
      </c>
      <c r="T6" s="28">
        <v>540</v>
      </c>
      <c r="U6" s="36">
        <v>80</v>
      </c>
      <c r="V6" s="37" t="s">
        <v>776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2.5966666666666666E-2</v>
      </c>
      <c r="AD6" s="39">
        <f t="shared" si="12"/>
        <v>-0.32250599999999996</v>
      </c>
      <c r="AE6" s="39">
        <v>-4.9000000000000004</v>
      </c>
      <c r="AF6" s="39">
        <v>-4.1317179487179487</v>
      </c>
      <c r="AG6" s="39">
        <v>-5</v>
      </c>
    </row>
    <row r="7" spans="1:33" ht="15.75" customHeight="1" x14ac:dyDescent="0.2">
      <c r="A7" s="28" t="s">
        <v>39</v>
      </c>
      <c r="B7" s="28" t="s">
        <v>777</v>
      </c>
      <c r="C7" s="15">
        <f t="shared" si="4"/>
        <v>13.950000000000001</v>
      </c>
      <c r="D7" s="29">
        <v>7</v>
      </c>
      <c r="E7" s="29">
        <v>0</v>
      </c>
      <c r="F7" s="30">
        <v>97.65</v>
      </c>
      <c r="G7" s="30">
        <v>0</v>
      </c>
      <c r="H7" s="31">
        <f t="shared" si="1"/>
        <v>0</v>
      </c>
      <c r="I7" s="31">
        <f t="shared" si="2"/>
        <v>0.14879299906783769</v>
      </c>
      <c r="J7" s="32">
        <f t="shared" si="5"/>
        <v>14.529636358974352</v>
      </c>
      <c r="K7" s="32">
        <f t="shared" si="3"/>
        <v>2.0756623369963361</v>
      </c>
      <c r="L7" s="29">
        <v>19</v>
      </c>
      <c r="M7" s="33">
        <f t="shared" si="6"/>
        <v>0.36842105263157893</v>
      </c>
      <c r="N7" s="29">
        <v>138</v>
      </c>
      <c r="O7" s="34">
        <f t="shared" ref="O7:P7" si="15">D7/7</f>
        <v>1</v>
      </c>
      <c r="P7" s="34">
        <f t="shared" si="15"/>
        <v>0</v>
      </c>
      <c r="Q7" s="29">
        <f t="shared" si="8"/>
        <v>138</v>
      </c>
      <c r="R7" s="29"/>
      <c r="S7" s="35">
        <v>1.46140651801029</v>
      </c>
      <c r="T7" s="28">
        <v>540</v>
      </c>
      <c r="U7" s="36">
        <v>80</v>
      </c>
      <c r="V7" s="37" t="s">
        <v>778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2.5966666666666666E-2</v>
      </c>
      <c r="AD7" s="39">
        <f t="shared" si="12"/>
        <v>-0.25083800000000001</v>
      </c>
      <c r="AE7" s="39">
        <v>-4.9000000000000004</v>
      </c>
      <c r="AF7" s="39">
        <v>-4.1317179487179487</v>
      </c>
      <c r="AG7" s="39">
        <v>-5</v>
      </c>
    </row>
    <row r="8" spans="1:33" ht="15.75" customHeight="1" x14ac:dyDescent="0.2">
      <c r="A8" s="28" t="s">
        <v>41</v>
      </c>
      <c r="B8" s="14" t="s">
        <v>98</v>
      </c>
      <c r="C8" s="15">
        <f t="shared" si="4"/>
        <v>13.761428571428572</v>
      </c>
      <c r="D8" s="29">
        <v>7</v>
      </c>
      <c r="E8" s="29">
        <v>4</v>
      </c>
      <c r="F8" s="30">
        <v>96.330000000000013</v>
      </c>
      <c r="G8" s="30">
        <v>0</v>
      </c>
      <c r="H8" s="31">
        <f t="shared" si="1"/>
        <v>0</v>
      </c>
      <c r="I8" s="31">
        <f t="shared" si="2"/>
        <v>0.18083319838056688</v>
      </c>
      <c r="J8" s="32">
        <f t="shared" si="5"/>
        <v>17.41966200000001</v>
      </c>
      <c r="K8" s="32">
        <f t="shared" si="3"/>
        <v>2.4885231428571442</v>
      </c>
      <c r="L8" s="29">
        <v>27</v>
      </c>
      <c r="M8" s="33">
        <f t="shared" si="6"/>
        <v>0.25925925925925924</v>
      </c>
      <c r="N8" s="29">
        <v>207</v>
      </c>
      <c r="O8" s="34">
        <f t="shared" ref="O8:P8" si="16">D8/7</f>
        <v>1</v>
      </c>
      <c r="P8" s="34">
        <f t="shared" si="16"/>
        <v>0.5714285714285714</v>
      </c>
      <c r="Q8" s="29">
        <f t="shared" si="8"/>
        <v>131</v>
      </c>
      <c r="R8" s="29"/>
      <c r="S8" s="35">
        <v>1.3203252032520301</v>
      </c>
      <c r="T8" s="28">
        <v>460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2.5966666666666666E-2</v>
      </c>
      <c r="AD8" s="39">
        <f t="shared" si="12"/>
        <v>-0.25083800000000001</v>
      </c>
      <c r="AE8" s="39">
        <v>-4.9000000000000004</v>
      </c>
      <c r="AF8" s="39">
        <v>-4.13</v>
      </c>
      <c r="AG8" s="39">
        <v>-1</v>
      </c>
    </row>
    <row r="9" spans="1:33" ht="15.75" customHeight="1" x14ac:dyDescent="0.2">
      <c r="A9" s="28" t="s">
        <v>43</v>
      </c>
      <c r="B9" s="14" t="s">
        <v>98</v>
      </c>
      <c r="C9" s="15">
        <f t="shared" si="4"/>
        <v>13.521111111111111</v>
      </c>
      <c r="D9" s="29">
        <v>9</v>
      </c>
      <c r="E9" s="29">
        <v>4</v>
      </c>
      <c r="F9" s="30">
        <v>121.69</v>
      </c>
      <c r="G9" s="30">
        <v>0</v>
      </c>
      <c r="H9" s="31">
        <f t="shared" si="1"/>
        <v>0</v>
      </c>
      <c r="I9" s="31">
        <f t="shared" si="2"/>
        <v>0.17674792948033152</v>
      </c>
      <c r="J9" s="32">
        <f t="shared" si="5"/>
        <v>21.508455538461543</v>
      </c>
      <c r="K9" s="32">
        <f t="shared" si="3"/>
        <v>2.3898283931623938</v>
      </c>
      <c r="L9" s="29">
        <v>35</v>
      </c>
      <c r="M9" s="33">
        <f t="shared" si="6"/>
        <v>0.25714285714285712</v>
      </c>
      <c r="N9" s="29">
        <v>188</v>
      </c>
      <c r="O9" s="34">
        <f t="shared" ref="O9:P9" si="17">D9/7</f>
        <v>1.2857142857142858</v>
      </c>
      <c r="P9" s="34">
        <f t="shared" si="17"/>
        <v>0.5714285714285714</v>
      </c>
      <c r="Q9" s="29">
        <f t="shared" si="8"/>
        <v>101</v>
      </c>
      <c r="R9" s="29"/>
      <c r="S9" s="35">
        <v>1.3588850174216001</v>
      </c>
      <c r="T9" s="28">
        <v>460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2.5966666666666666E-2</v>
      </c>
      <c r="AD9" s="39">
        <f t="shared" si="12"/>
        <v>-0.32250599999999996</v>
      </c>
      <c r="AE9" s="39">
        <v>-4.9000000000000004</v>
      </c>
      <c r="AF9" s="39">
        <v>-4.1672820512820499</v>
      </c>
      <c r="AG9" s="39">
        <v>0</v>
      </c>
    </row>
    <row r="10" spans="1:33" ht="15.75" customHeight="1" x14ac:dyDescent="0.2">
      <c r="A10" s="28" t="s">
        <v>45</v>
      </c>
      <c r="B10" s="28" t="s">
        <v>494</v>
      </c>
      <c r="C10" s="15">
        <f t="shared" si="4"/>
        <v>13.601249999999999</v>
      </c>
      <c r="D10" s="29">
        <v>8</v>
      </c>
      <c r="E10" s="29">
        <v>9</v>
      </c>
      <c r="F10" s="30">
        <v>108.80999999999999</v>
      </c>
      <c r="G10" s="30">
        <v>0</v>
      </c>
      <c r="H10" s="31">
        <f t="shared" si="1"/>
        <v>0</v>
      </c>
      <c r="I10" s="31">
        <f t="shared" si="2"/>
        <v>0.18071474671209989</v>
      </c>
      <c r="J10" s="32">
        <f t="shared" si="5"/>
        <v>19.663571589743587</v>
      </c>
      <c r="K10" s="32">
        <f t="shared" si="3"/>
        <v>2.4579464487179483</v>
      </c>
      <c r="L10" s="29">
        <v>24</v>
      </c>
      <c r="M10" s="33">
        <f t="shared" si="6"/>
        <v>0.33333333333333331</v>
      </c>
      <c r="N10" s="29">
        <v>157</v>
      </c>
      <c r="O10" s="34">
        <f t="shared" ref="O10:P10" si="18">D10/7</f>
        <v>1.1428571428571428</v>
      </c>
      <c r="P10" s="34">
        <f t="shared" si="18"/>
        <v>1.2857142857142858</v>
      </c>
      <c r="Q10" s="29">
        <f t="shared" si="8"/>
        <v>64</v>
      </c>
      <c r="R10" s="29"/>
      <c r="S10" s="35">
        <v>1.6272727272727201</v>
      </c>
      <c r="T10" s="28">
        <v>460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2.5966666666666666E-2</v>
      </c>
      <c r="AD10" s="39">
        <f t="shared" si="12"/>
        <v>-0.28667199999999998</v>
      </c>
      <c r="AE10" s="39">
        <v>-4.9000000000000004</v>
      </c>
      <c r="AF10" s="39">
        <v>-4.1672820512820499</v>
      </c>
      <c r="AG10" s="39">
        <v>0</v>
      </c>
    </row>
    <row r="11" spans="1:33" ht="15.75" customHeight="1" x14ac:dyDescent="0.2">
      <c r="A11" s="28" t="s">
        <v>47</v>
      </c>
      <c r="B11" s="28" t="s">
        <v>779</v>
      </c>
      <c r="C11" s="15">
        <f t="shared" si="4"/>
        <v>13.917142857142858</v>
      </c>
      <c r="D11" s="29">
        <v>7</v>
      </c>
      <c r="E11" s="29">
        <v>2</v>
      </c>
      <c r="F11" s="30">
        <v>97.42</v>
      </c>
      <c r="G11" s="30">
        <v>0</v>
      </c>
      <c r="H11" s="31">
        <f t="shared" si="1"/>
        <v>0</v>
      </c>
      <c r="I11" s="31">
        <f t="shared" si="2"/>
        <v>0.1959062578631251</v>
      </c>
      <c r="J11" s="32">
        <f t="shared" si="5"/>
        <v>19.085187641025648</v>
      </c>
      <c r="K11" s="32">
        <f t="shared" si="3"/>
        <v>2.7264553772893785</v>
      </c>
      <c r="L11" s="29">
        <v>12</v>
      </c>
      <c r="M11" s="33">
        <f t="shared" si="6"/>
        <v>0.58333333333333337</v>
      </c>
      <c r="N11" s="29">
        <v>157</v>
      </c>
      <c r="O11" s="34">
        <f t="shared" ref="O11:P11" si="19">D11/7</f>
        <v>1</v>
      </c>
      <c r="P11" s="34">
        <f t="shared" si="19"/>
        <v>0.2857142857142857</v>
      </c>
      <c r="Q11" s="29">
        <f t="shared" si="8"/>
        <v>122</v>
      </c>
      <c r="R11" s="29"/>
      <c r="S11" s="35">
        <v>1.5140664961636801</v>
      </c>
      <c r="T11" s="28">
        <v>534</v>
      </c>
      <c r="U11" s="36">
        <v>74</v>
      </c>
      <c r="V11" s="37" t="s">
        <v>780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2.5966666666666666E-2</v>
      </c>
      <c r="AD11" s="39">
        <f t="shared" si="12"/>
        <v>-0.25083800000000001</v>
      </c>
      <c r="AE11" s="39">
        <v>-4.9000000000000004</v>
      </c>
      <c r="AF11" s="39">
        <v>-4.1672820512820499</v>
      </c>
      <c r="AG11" s="39">
        <v>0</v>
      </c>
    </row>
    <row r="12" spans="1:33" ht="15.75" customHeight="1" x14ac:dyDescent="0.2">
      <c r="A12" s="28" t="s">
        <v>49</v>
      </c>
      <c r="B12" s="28" t="s">
        <v>113</v>
      </c>
      <c r="C12" s="15">
        <f t="shared" si="4"/>
        <v>13.5</v>
      </c>
      <c r="D12" s="29">
        <v>2</v>
      </c>
      <c r="E12" s="29">
        <v>1</v>
      </c>
      <c r="F12" s="30">
        <v>27</v>
      </c>
      <c r="G12" s="30">
        <v>0</v>
      </c>
      <c r="H12" s="31">
        <f t="shared" si="1"/>
        <v>0</v>
      </c>
      <c r="I12" s="31">
        <f t="shared" si="2"/>
        <v>0.1756951073124407</v>
      </c>
      <c r="J12" s="32">
        <f t="shared" si="5"/>
        <v>4.743767897435899</v>
      </c>
      <c r="K12" s="32">
        <f t="shared" si="3"/>
        <v>2.3718839487179495</v>
      </c>
      <c r="L12" s="29">
        <v>7</v>
      </c>
      <c r="M12" s="33">
        <f t="shared" si="6"/>
        <v>0.2857142857142857</v>
      </c>
      <c r="N12" s="29">
        <v>164</v>
      </c>
      <c r="O12" s="34">
        <f t="shared" ref="O12:P12" si="20">D12/7</f>
        <v>0.2857142857142857</v>
      </c>
      <c r="P12" s="34">
        <f t="shared" si="20"/>
        <v>0.14285714285714285</v>
      </c>
      <c r="Q12" s="29">
        <f t="shared" si="8"/>
        <v>382</v>
      </c>
      <c r="R12" s="29"/>
      <c r="S12" s="35">
        <v>1.2177419354838701</v>
      </c>
      <c r="T12" s="28">
        <v>530</v>
      </c>
      <c r="U12" s="36">
        <v>70</v>
      </c>
      <c r="V12" s="37" t="s">
        <v>781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2.5966666666666666E-2</v>
      </c>
      <c r="AD12" s="39">
        <f t="shared" si="12"/>
        <v>-7.1667999999999996E-2</v>
      </c>
      <c r="AE12" s="39">
        <v>-4.9000000000000004</v>
      </c>
      <c r="AF12" s="39">
        <v>-4.1672820512820499</v>
      </c>
      <c r="AG12" s="39">
        <v>0</v>
      </c>
    </row>
    <row r="13" spans="1:33" ht="15.75" customHeight="1" x14ac:dyDescent="0.2">
      <c r="A13" s="28" t="s">
        <v>51</v>
      </c>
      <c r="B13" s="28" t="s">
        <v>782</v>
      </c>
      <c r="C13" s="15">
        <f t="shared" si="4"/>
        <v>13.526153846153846</v>
      </c>
      <c r="D13" s="29">
        <v>13</v>
      </c>
      <c r="E13" s="29">
        <v>2</v>
      </c>
      <c r="F13" s="32">
        <v>175.84</v>
      </c>
      <c r="G13" s="30">
        <v>-35.590000000000003</v>
      </c>
      <c r="H13" s="31">
        <f t="shared" si="1"/>
        <v>0.20239990900818927</v>
      </c>
      <c r="I13" s="31">
        <f t="shared" si="2"/>
        <v>-2.6784815741583298E-2</v>
      </c>
      <c r="J13" s="32">
        <f t="shared" si="5"/>
        <v>-4.7098420000000072</v>
      </c>
      <c r="K13" s="32">
        <f t="shared" si="3"/>
        <v>-0.362295538461539</v>
      </c>
      <c r="L13" s="29">
        <v>13</v>
      </c>
      <c r="M13" s="33">
        <f t="shared" si="6"/>
        <v>1</v>
      </c>
      <c r="N13" s="29">
        <v>152</v>
      </c>
      <c r="O13" s="34">
        <f t="shared" ref="O13:P13" si="21">D13/7</f>
        <v>1.8571428571428572</v>
      </c>
      <c r="P13" s="34">
        <f t="shared" si="21"/>
        <v>0.2857142857142857</v>
      </c>
      <c r="Q13" s="29">
        <f t="shared" si="8"/>
        <v>70</v>
      </c>
      <c r="R13" s="29"/>
      <c r="S13" s="35">
        <v>1.06293706293706</v>
      </c>
      <c r="T13" s="28">
        <v>460</v>
      </c>
      <c r="U13" s="36">
        <v>70</v>
      </c>
      <c r="V13" s="37" t="s">
        <v>783</v>
      </c>
      <c r="W13" s="28">
        <v>6</v>
      </c>
      <c r="X13" s="38">
        <f t="shared" si="9"/>
        <v>0.46153846153846156</v>
      </c>
      <c r="Y13" s="39">
        <f t="shared" si="10"/>
        <v>3.2354545454545458</v>
      </c>
      <c r="Z13" s="28">
        <v>5</v>
      </c>
      <c r="AA13" s="28" t="s">
        <v>34</v>
      </c>
      <c r="AB13" s="40">
        <f t="shared" si="11"/>
        <v>-0.69</v>
      </c>
      <c r="AC13" s="41">
        <v>2.5966666666666666E-2</v>
      </c>
      <c r="AD13" s="39">
        <f t="shared" si="12"/>
        <v>-0.46584199999999998</v>
      </c>
      <c r="AE13" s="39">
        <v>-4.9000000000000004</v>
      </c>
      <c r="AF13" s="39">
        <v>-4.1859999999999999</v>
      </c>
      <c r="AG13" s="39">
        <v>0</v>
      </c>
    </row>
    <row r="14" spans="1:33" ht="15.75" customHeight="1" x14ac:dyDescent="0.2">
      <c r="A14" s="28" t="s">
        <v>53</v>
      </c>
      <c r="B14" s="28" t="s">
        <v>784</v>
      </c>
      <c r="C14" s="15">
        <f t="shared" si="4"/>
        <v>13.945714285714287</v>
      </c>
      <c r="D14" s="29">
        <v>7</v>
      </c>
      <c r="E14" s="29">
        <v>5</v>
      </c>
      <c r="F14" s="32">
        <v>97.62</v>
      </c>
      <c r="G14" s="30">
        <v>-31.679999999999989</v>
      </c>
      <c r="H14" s="31">
        <f t="shared" si="1"/>
        <v>0.32452366318377368</v>
      </c>
      <c r="I14" s="31">
        <f t="shared" si="2"/>
        <v>-0.12861952468756394</v>
      </c>
      <c r="J14" s="32">
        <f t="shared" si="5"/>
        <v>-12.555837999999993</v>
      </c>
      <c r="K14" s="32">
        <f t="shared" si="3"/>
        <v>-1.7936911428571418</v>
      </c>
      <c r="L14" s="29">
        <v>23</v>
      </c>
      <c r="M14" s="33">
        <f t="shared" si="6"/>
        <v>0.30434782608695654</v>
      </c>
      <c r="N14" s="29">
        <v>138</v>
      </c>
      <c r="O14" s="34">
        <f t="shared" ref="O14:P14" si="22">D14/7</f>
        <v>1</v>
      </c>
      <c r="P14" s="34">
        <f t="shared" si="22"/>
        <v>0.7142857142857143</v>
      </c>
      <c r="Q14" s="29">
        <f t="shared" si="8"/>
        <v>80</v>
      </c>
      <c r="R14" s="29"/>
      <c r="S14" s="35">
        <v>1.3304535637149</v>
      </c>
      <c r="T14" s="28">
        <v>460</v>
      </c>
      <c r="U14" s="36">
        <v>70</v>
      </c>
      <c r="V14" s="37" t="s">
        <v>783</v>
      </c>
      <c r="W14" s="28">
        <v>3</v>
      </c>
      <c r="X14" s="38">
        <f t="shared" si="9"/>
        <v>0.42857142857142855</v>
      </c>
      <c r="Y14" s="39">
        <f t="shared" si="10"/>
        <v>4.525714285714284</v>
      </c>
      <c r="Z14" s="28">
        <v>4</v>
      </c>
      <c r="AA14" s="28" t="s">
        <v>34</v>
      </c>
      <c r="AB14" s="40">
        <f t="shared" si="11"/>
        <v>-0.69</v>
      </c>
      <c r="AC14" s="41">
        <v>2.5966666666666666E-2</v>
      </c>
      <c r="AD14" s="39">
        <f t="shared" si="12"/>
        <v>-0.25083800000000001</v>
      </c>
      <c r="AE14" s="39">
        <v>-4.9000000000000004</v>
      </c>
      <c r="AF14" s="39">
        <v>-4.1859999999999999</v>
      </c>
      <c r="AG14" s="39">
        <v>0</v>
      </c>
    </row>
    <row r="15" spans="1:33" ht="15.75" customHeight="1" x14ac:dyDescent="0.2">
      <c r="A15" s="28" t="s">
        <v>54</v>
      </c>
      <c r="B15" s="28" t="s">
        <v>347</v>
      </c>
      <c r="C15" s="15">
        <f t="shared" si="4"/>
        <v>13.246666666666668</v>
      </c>
      <c r="D15" s="29">
        <v>3</v>
      </c>
      <c r="E15" s="29">
        <v>14</v>
      </c>
      <c r="F15" s="32">
        <v>39.74</v>
      </c>
      <c r="G15" s="30">
        <v>-0.98</v>
      </c>
      <c r="H15" s="31">
        <f t="shared" si="1"/>
        <v>2.466029189733266E-2</v>
      </c>
      <c r="I15" s="31">
        <f t="shared" si="2"/>
        <v>0.13295163563160561</v>
      </c>
      <c r="J15" s="32">
        <f t="shared" si="5"/>
        <v>5.2834980000000069</v>
      </c>
      <c r="K15" s="32">
        <f t="shared" si="3"/>
        <v>1.7611660000000022</v>
      </c>
      <c r="L15" s="29">
        <v>10</v>
      </c>
      <c r="M15" s="33">
        <f t="shared" si="6"/>
        <v>0.3</v>
      </c>
      <c r="N15" s="29">
        <v>121</v>
      </c>
      <c r="O15" s="34">
        <f t="shared" ref="O15:P15" si="23">D15/7</f>
        <v>0.42857142857142855</v>
      </c>
      <c r="P15" s="34">
        <f t="shared" si="23"/>
        <v>2</v>
      </c>
      <c r="Q15" s="29">
        <f t="shared" si="8"/>
        <v>49</v>
      </c>
      <c r="R15" s="29"/>
      <c r="S15" s="35">
        <v>1.6318407960199</v>
      </c>
      <c r="T15" s="28">
        <v>460</v>
      </c>
      <c r="U15" s="36">
        <v>70</v>
      </c>
      <c r="V15" s="37" t="s">
        <v>785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2.5966666666666666E-2</v>
      </c>
      <c r="AD15" s="39">
        <f t="shared" si="12"/>
        <v>-0.10750199999999999</v>
      </c>
      <c r="AE15" s="39">
        <v>-4.9000000000000004</v>
      </c>
      <c r="AF15" s="39">
        <v>-4.2359999999999998</v>
      </c>
      <c r="AG15" s="39">
        <v>0</v>
      </c>
    </row>
    <row r="16" spans="1:33" ht="15.75" customHeight="1" x14ac:dyDescent="0.2">
      <c r="A16" s="28" t="s">
        <v>56</v>
      </c>
      <c r="B16" s="28" t="s">
        <v>250</v>
      </c>
      <c r="C16" s="15">
        <f t="shared" si="4"/>
        <v>11.780000000000001</v>
      </c>
      <c r="D16" s="29">
        <v>7</v>
      </c>
      <c r="E16" s="29">
        <v>8</v>
      </c>
      <c r="F16" s="32">
        <v>82.460000000000008</v>
      </c>
      <c r="G16" s="30">
        <v>0</v>
      </c>
      <c r="H16" s="31">
        <f t="shared" si="1"/>
        <v>0</v>
      </c>
      <c r="I16" s="31">
        <f t="shared" si="2"/>
        <v>7.1406281833616331E-2</v>
      </c>
      <c r="J16" s="32">
        <f t="shared" si="5"/>
        <v>5.888162000000003</v>
      </c>
      <c r="K16" s="32">
        <f t="shared" si="3"/>
        <v>0.84116600000000041</v>
      </c>
      <c r="L16" s="29">
        <v>13</v>
      </c>
      <c r="M16" s="33">
        <f t="shared" si="6"/>
        <v>0.53846153846153844</v>
      </c>
      <c r="N16" s="29">
        <v>111</v>
      </c>
      <c r="O16" s="34">
        <f t="shared" ref="O16:P16" si="24">D16/7</f>
        <v>1</v>
      </c>
      <c r="P16" s="34">
        <f t="shared" si="24"/>
        <v>1.1428571428571428</v>
      </c>
      <c r="Q16" s="29">
        <f t="shared" si="8"/>
        <v>51</v>
      </c>
      <c r="R16" s="29"/>
      <c r="S16" s="35">
        <v>1.3596837944664</v>
      </c>
      <c r="T16" s="28">
        <v>460</v>
      </c>
      <c r="U16" s="36">
        <v>70</v>
      </c>
      <c r="V16" s="37" t="s">
        <v>785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2.5966666666666666E-2</v>
      </c>
      <c r="AD16" s="39">
        <f t="shared" si="12"/>
        <v>-0.25083800000000001</v>
      </c>
      <c r="AE16" s="39">
        <v>-4.9000000000000004</v>
      </c>
      <c r="AF16" s="39">
        <v>-4.2359999999999998</v>
      </c>
      <c r="AG16" s="39">
        <v>0</v>
      </c>
    </row>
    <row r="17" spans="1:33" ht="15.75" customHeight="1" x14ac:dyDescent="0.2">
      <c r="A17" s="28" t="s">
        <v>58</v>
      </c>
      <c r="B17" s="28" t="s">
        <v>242</v>
      </c>
      <c r="C17" s="15">
        <f t="shared" si="4"/>
        <v>11.754166666666668</v>
      </c>
      <c r="D17" s="29">
        <v>12</v>
      </c>
      <c r="E17" s="29">
        <v>10</v>
      </c>
      <c r="F17" s="32">
        <v>141.05000000000001</v>
      </c>
      <c r="G17" s="30">
        <v>0</v>
      </c>
      <c r="H17" s="31">
        <f t="shared" si="1"/>
        <v>0</v>
      </c>
      <c r="I17" s="31">
        <f t="shared" si="2"/>
        <v>6.9695086848635332E-2</v>
      </c>
      <c r="J17" s="32">
        <f t="shared" si="5"/>
        <v>9.8304920000000138</v>
      </c>
      <c r="K17" s="32">
        <f t="shared" si="3"/>
        <v>0.81920766666666778</v>
      </c>
      <c r="L17" s="29">
        <v>12</v>
      </c>
      <c r="M17" s="33">
        <f t="shared" si="6"/>
        <v>1</v>
      </c>
      <c r="N17" s="29">
        <v>86</v>
      </c>
      <c r="O17" s="34">
        <f t="shared" ref="O17:P17" si="25">D17/7</f>
        <v>1.7142857142857142</v>
      </c>
      <c r="P17" s="34">
        <f t="shared" si="25"/>
        <v>1.4285714285714286</v>
      </c>
      <c r="Q17" s="29">
        <f t="shared" si="8"/>
        <v>27</v>
      </c>
      <c r="R17" s="29"/>
      <c r="S17" s="35">
        <v>1.34552102376599</v>
      </c>
      <c r="T17" s="28">
        <v>390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2.5966666666666666E-2</v>
      </c>
      <c r="AD17" s="39">
        <f t="shared" si="12"/>
        <v>-0.43000799999999995</v>
      </c>
      <c r="AE17" s="39">
        <v>-4.9000000000000004</v>
      </c>
      <c r="AF17" s="39">
        <v>-4.2359999999999998</v>
      </c>
      <c r="AG17" s="39">
        <v>0</v>
      </c>
    </row>
    <row r="18" spans="1:33" ht="15.75" customHeight="1" x14ac:dyDescent="0.2">
      <c r="A18" s="28" t="s">
        <v>59</v>
      </c>
      <c r="B18" s="28" t="s">
        <v>494</v>
      </c>
      <c r="C18" s="15">
        <f t="shared" si="4"/>
        <v>12.735454545454546</v>
      </c>
      <c r="D18" s="29">
        <v>11</v>
      </c>
      <c r="E18" s="29">
        <v>9</v>
      </c>
      <c r="F18" s="32">
        <v>140.09</v>
      </c>
      <c r="G18" s="30">
        <v>0</v>
      </c>
      <c r="H18" s="31">
        <f t="shared" si="1"/>
        <v>0</v>
      </c>
      <c r="I18" s="31">
        <f t="shared" si="2"/>
        <v>0.1298188735812692</v>
      </c>
      <c r="J18" s="32">
        <f t="shared" si="5"/>
        <v>18.186326000000001</v>
      </c>
      <c r="K18" s="32">
        <f t="shared" si="3"/>
        <v>1.6533023636363637</v>
      </c>
      <c r="L18" s="29">
        <v>19</v>
      </c>
      <c r="M18" s="33">
        <f t="shared" si="6"/>
        <v>0.57894736842105265</v>
      </c>
      <c r="N18" s="29">
        <v>136</v>
      </c>
      <c r="O18" s="34">
        <f t="shared" ref="O18:P18" si="26">D18/7</f>
        <v>1.5714285714285714</v>
      </c>
      <c r="P18" s="34">
        <f t="shared" si="26"/>
        <v>1.2857142857142858</v>
      </c>
      <c r="Q18" s="29">
        <f t="shared" si="8"/>
        <v>47</v>
      </c>
      <c r="R18" s="29"/>
      <c r="S18" s="35">
        <v>1.3102119460500901</v>
      </c>
      <c r="T18" s="28">
        <v>390</v>
      </c>
      <c r="U18" s="36">
        <v>0</v>
      </c>
      <c r="V18" s="37" t="s">
        <v>727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2.5966666666666666E-2</v>
      </c>
      <c r="AD18" s="39">
        <f t="shared" si="12"/>
        <v>-0.39417399999999997</v>
      </c>
      <c r="AE18" s="39">
        <v>-4.9000000000000004</v>
      </c>
      <c r="AF18" s="39">
        <v>-4.2359999999999998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13.131428571428572</v>
      </c>
      <c r="D19" s="29">
        <v>7</v>
      </c>
      <c r="E19" s="29">
        <v>9</v>
      </c>
      <c r="F19" s="32">
        <v>91.92</v>
      </c>
      <c r="G19" s="30">
        <v>0</v>
      </c>
      <c r="H19" s="31">
        <f t="shared" si="1"/>
        <v>0</v>
      </c>
      <c r="I19" s="31">
        <f t="shared" si="2"/>
        <v>0.13596238033072236</v>
      </c>
      <c r="J19" s="32">
        <f t="shared" si="5"/>
        <v>12.497662</v>
      </c>
      <c r="K19" s="32">
        <f t="shared" si="3"/>
        <v>1.7853802857142858</v>
      </c>
      <c r="L19" s="29">
        <v>14</v>
      </c>
      <c r="M19" s="33">
        <f t="shared" si="6"/>
        <v>0.5</v>
      </c>
      <c r="N19" s="29">
        <v>130</v>
      </c>
      <c r="O19" s="34">
        <f t="shared" ref="O19:P19" si="27">D19/7</f>
        <v>1</v>
      </c>
      <c r="P19" s="34">
        <f t="shared" si="27"/>
        <v>1.2857142857142858</v>
      </c>
      <c r="Q19" s="29">
        <f t="shared" si="8"/>
        <v>56</v>
      </c>
      <c r="R19" s="29"/>
      <c r="S19" s="35">
        <v>1.5633187772925701</v>
      </c>
      <c r="T19" s="28">
        <v>390</v>
      </c>
      <c r="U19" s="36">
        <v>100</v>
      </c>
      <c r="V19" s="37" t="s">
        <v>727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2.5966666666666666E-2</v>
      </c>
      <c r="AD19" s="39">
        <f t="shared" si="12"/>
        <v>-0.25083800000000001</v>
      </c>
      <c r="AE19" s="39">
        <v>-4.9000000000000004</v>
      </c>
      <c r="AF19" s="39">
        <v>-4.4405000000000001</v>
      </c>
      <c r="AG19" s="39">
        <v>0</v>
      </c>
    </row>
    <row r="20" spans="1:33" ht="15.75" customHeight="1" x14ac:dyDescent="0.2">
      <c r="A20" s="28" t="s">
        <v>62</v>
      </c>
      <c r="B20" s="28" t="s">
        <v>786</v>
      </c>
      <c r="C20" s="15">
        <f t="shared" si="4"/>
        <v>13.986923076923075</v>
      </c>
      <c r="D20" s="29">
        <v>13</v>
      </c>
      <c r="E20" s="29">
        <v>8</v>
      </c>
      <c r="F20" s="32">
        <v>181.82999999999998</v>
      </c>
      <c r="G20" s="30">
        <v>0</v>
      </c>
      <c r="H20" s="31">
        <f t="shared" si="1"/>
        <v>0</v>
      </c>
      <c r="I20" s="31">
        <f t="shared" si="2"/>
        <v>0.17963569267997576</v>
      </c>
      <c r="J20" s="32">
        <f t="shared" si="5"/>
        <v>32.663157999999989</v>
      </c>
      <c r="K20" s="32">
        <f t="shared" si="3"/>
        <v>2.5125506153846144</v>
      </c>
      <c r="L20" s="29">
        <v>9</v>
      </c>
      <c r="M20" s="33">
        <f t="shared" si="6"/>
        <v>1.4444444444444444</v>
      </c>
      <c r="N20" s="29">
        <v>109</v>
      </c>
      <c r="O20" s="34">
        <f t="shared" ref="O20:P20" si="28">D20/7</f>
        <v>1.8571428571428572</v>
      </c>
      <c r="P20" s="34">
        <f t="shared" si="28"/>
        <v>1.1428571428571428</v>
      </c>
      <c r="Q20" s="29">
        <f t="shared" si="8"/>
        <v>36</v>
      </c>
      <c r="R20" s="29"/>
      <c r="S20" s="35">
        <v>1.3504587155963299</v>
      </c>
      <c r="T20" s="28">
        <v>390</v>
      </c>
      <c r="U20" s="36">
        <v>100</v>
      </c>
      <c r="V20" s="37" t="s">
        <v>728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2.5966666666666666E-2</v>
      </c>
      <c r="AD20" s="39">
        <f t="shared" si="12"/>
        <v>-0.46584199999999998</v>
      </c>
      <c r="AE20" s="39">
        <v>-4.9000000000000004</v>
      </c>
      <c r="AF20" s="39">
        <v>-4.4405000000000001</v>
      </c>
      <c r="AG20" s="39">
        <v>0</v>
      </c>
    </row>
    <row r="21" spans="1:33" ht="15.75" customHeight="1" x14ac:dyDescent="0.2">
      <c r="A21" s="28" t="s">
        <v>63</v>
      </c>
      <c r="B21" s="28" t="s">
        <v>606</v>
      </c>
      <c r="C21" s="15">
        <f t="shared" si="4"/>
        <v>14.133333333333333</v>
      </c>
      <c r="D21" s="29">
        <v>3</v>
      </c>
      <c r="E21" s="29">
        <v>2</v>
      </c>
      <c r="F21" s="32">
        <v>42.4</v>
      </c>
      <c r="G21" s="30">
        <v>0</v>
      </c>
      <c r="H21" s="31">
        <f t="shared" si="1"/>
        <v>0</v>
      </c>
      <c r="I21" s="31">
        <f t="shared" si="2"/>
        <v>0.18658014150943392</v>
      </c>
      <c r="J21" s="32">
        <f t="shared" si="5"/>
        <v>7.9109979999999975</v>
      </c>
      <c r="K21" s="32">
        <f t="shared" si="3"/>
        <v>2.6369993333333324</v>
      </c>
      <c r="L21" s="29">
        <v>6</v>
      </c>
      <c r="M21" s="33">
        <f t="shared" si="6"/>
        <v>0.5</v>
      </c>
      <c r="N21" s="29">
        <v>102</v>
      </c>
      <c r="O21" s="34">
        <f t="shared" ref="O21:P21" si="29">D21/7</f>
        <v>0.42857142857142855</v>
      </c>
      <c r="P21" s="34">
        <f t="shared" si="29"/>
        <v>0.2857142857142857</v>
      </c>
      <c r="Q21" s="29">
        <f t="shared" si="8"/>
        <v>142</v>
      </c>
      <c r="R21" s="29"/>
      <c r="S21" s="35">
        <v>1.28671328671328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2.5966666666666666E-2</v>
      </c>
      <c r="AD21" s="39">
        <f t="shared" si="12"/>
        <v>-0.10750199999999999</v>
      </c>
      <c r="AE21" s="39">
        <v>-4.9000000000000004</v>
      </c>
      <c r="AF21" s="39">
        <v>-4.4405000000000001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14.059999999999999</v>
      </c>
      <c r="D22" s="29">
        <v>5</v>
      </c>
      <c r="E22" s="29">
        <v>6</v>
      </c>
      <c r="F22" s="30">
        <v>70.3</v>
      </c>
      <c r="G22" s="30">
        <v>0</v>
      </c>
      <c r="H22" s="31">
        <f t="shared" si="1"/>
        <v>0</v>
      </c>
      <c r="I22" s="31">
        <f t="shared" si="2"/>
        <v>0.18311991465149355</v>
      </c>
      <c r="J22" s="32">
        <f t="shared" si="5"/>
        <v>12.873329999999996</v>
      </c>
      <c r="K22" s="32">
        <f t="shared" si="3"/>
        <v>2.5746659999999992</v>
      </c>
      <c r="L22" s="29">
        <v>9</v>
      </c>
      <c r="M22" s="33">
        <f t="shared" si="6"/>
        <v>0.55555555555555558</v>
      </c>
      <c r="N22" s="29">
        <v>94</v>
      </c>
      <c r="O22" s="34">
        <f t="shared" ref="O22:P22" si="30">D22/7</f>
        <v>0.7142857142857143</v>
      </c>
      <c r="P22" s="34">
        <f t="shared" si="30"/>
        <v>0.8571428571428571</v>
      </c>
      <c r="Q22" s="29">
        <f t="shared" si="8"/>
        <v>59</v>
      </c>
      <c r="R22" s="29"/>
      <c r="S22" s="35">
        <v>1.2452173913043401</v>
      </c>
      <c r="T22" s="28">
        <v>390</v>
      </c>
      <c r="U22" s="36">
        <v>100</v>
      </c>
      <c r="V22" s="37" t="s">
        <v>730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2.5966666666666666E-2</v>
      </c>
      <c r="AD22" s="39">
        <f t="shared" si="12"/>
        <v>-0.17917</v>
      </c>
      <c r="AE22" s="39">
        <v>-4.9000000000000004</v>
      </c>
      <c r="AF22" s="39">
        <v>-4.4405000000000001</v>
      </c>
      <c r="AG22" s="39">
        <v>0</v>
      </c>
    </row>
    <row r="23" spans="1:33" ht="15.75" customHeight="1" x14ac:dyDescent="0.2">
      <c r="A23" s="28" t="s">
        <v>65</v>
      </c>
      <c r="B23" s="28" t="s">
        <v>787</v>
      </c>
      <c r="C23" s="15">
        <f t="shared" si="4"/>
        <v>13.69</v>
      </c>
      <c r="D23" s="29">
        <v>2</v>
      </c>
      <c r="E23" s="29">
        <v>7</v>
      </c>
      <c r="F23" s="32">
        <v>27.38</v>
      </c>
      <c r="G23" s="30">
        <v>0</v>
      </c>
      <c r="H23" s="31">
        <f t="shared" si="1"/>
        <v>0</v>
      </c>
      <c r="I23" s="31">
        <f t="shared" si="2"/>
        <v>0.1650961285609934</v>
      </c>
      <c r="J23" s="32">
        <f t="shared" si="5"/>
        <v>4.5203319999999989</v>
      </c>
      <c r="K23" s="32">
        <f t="shared" si="3"/>
        <v>2.2601659999999995</v>
      </c>
      <c r="L23" s="29">
        <v>7</v>
      </c>
      <c r="M23" s="33">
        <f t="shared" si="6"/>
        <v>0.2857142857142857</v>
      </c>
      <c r="N23" s="29">
        <v>84</v>
      </c>
      <c r="O23" s="34">
        <f t="shared" ref="O23:P23" si="31">D23/7</f>
        <v>0.2857142857142857</v>
      </c>
      <c r="P23" s="34">
        <f t="shared" si="31"/>
        <v>1</v>
      </c>
      <c r="Q23" s="29">
        <f t="shared" si="8"/>
        <v>65</v>
      </c>
      <c r="R23" s="29"/>
      <c r="S23" s="35">
        <v>1.25776965265082</v>
      </c>
      <c r="T23" s="28">
        <v>390</v>
      </c>
      <c r="U23" s="36">
        <v>100</v>
      </c>
      <c r="V23" s="37" t="s">
        <v>730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2.5966666666666666E-2</v>
      </c>
      <c r="AD23" s="39">
        <f t="shared" si="12"/>
        <v>-7.1667999999999996E-2</v>
      </c>
      <c r="AE23" s="39">
        <v>-4.9000000000000004</v>
      </c>
      <c r="AF23" s="39">
        <v>-4.4405000000000001</v>
      </c>
      <c r="AG23" s="39">
        <v>0</v>
      </c>
    </row>
    <row r="24" spans="1:33" ht="15.75" customHeight="1" x14ac:dyDescent="0.2">
      <c r="A24" s="28" t="s">
        <v>66</v>
      </c>
      <c r="B24" s="28" t="s">
        <v>788</v>
      </c>
      <c r="C24" s="15">
        <f t="shared" si="4"/>
        <v>11.813333333333333</v>
      </c>
      <c r="D24" s="29">
        <v>3</v>
      </c>
      <c r="E24" s="29">
        <v>5</v>
      </c>
      <c r="F24" s="32">
        <v>35.44</v>
      </c>
      <c r="G24" s="32">
        <v>0</v>
      </c>
      <c r="H24" s="31">
        <f t="shared" si="1"/>
        <v>0</v>
      </c>
      <c r="I24" s="31">
        <f t="shared" si="2"/>
        <v>5.6292268623024763E-2</v>
      </c>
      <c r="J24" s="32">
        <f t="shared" si="5"/>
        <v>1.9949979999999974</v>
      </c>
      <c r="K24" s="32">
        <f t="shared" si="3"/>
        <v>0.6649993333333325</v>
      </c>
      <c r="L24" s="29">
        <v>9</v>
      </c>
      <c r="M24" s="33">
        <f t="shared" si="6"/>
        <v>0.33333333333333331</v>
      </c>
      <c r="N24" s="29">
        <v>74</v>
      </c>
      <c r="O24" s="34">
        <f t="shared" ref="O24:P24" si="32">D24/7</f>
        <v>0.42857142857142855</v>
      </c>
      <c r="P24" s="34">
        <f t="shared" si="32"/>
        <v>0.7142857142857143</v>
      </c>
      <c r="Q24" s="29">
        <f t="shared" si="8"/>
        <v>64</v>
      </c>
      <c r="R24" s="29"/>
      <c r="S24" s="35">
        <v>1.4396728016359901</v>
      </c>
      <c r="T24" s="28">
        <v>390</v>
      </c>
      <c r="U24" s="36">
        <v>100</v>
      </c>
      <c r="V24" s="37" t="s">
        <v>732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2.5966666666666666E-2</v>
      </c>
      <c r="AD24" s="39">
        <f t="shared" si="12"/>
        <v>-0.10750199999999999</v>
      </c>
      <c r="AE24" s="39">
        <v>-4.9000000000000004</v>
      </c>
      <c r="AF24" s="39">
        <v>-4.4405000000000001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10.49</v>
      </c>
      <c r="D25" s="29">
        <v>6</v>
      </c>
      <c r="E25" s="29">
        <v>6</v>
      </c>
      <c r="F25" s="32">
        <v>62.94</v>
      </c>
      <c r="G25" s="32">
        <v>0</v>
      </c>
      <c r="H25" s="31">
        <f t="shared" si="1"/>
        <v>0</v>
      </c>
      <c r="I25" s="31">
        <f t="shared" si="2"/>
        <v>-4.3787797902764658E-2</v>
      </c>
      <c r="J25" s="32">
        <f t="shared" si="5"/>
        <v>-2.7560040000000074</v>
      </c>
      <c r="K25" s="32">
        <f t="shared" si="3"/>
        <v>-0.45933400000000124</v>
      </c>
      <c r="L25" s="29">
        <v>19</v>
      </c>
      <c r="M25" s="33">
        <f t="shared" si="6"/>
        <v>0.31578947368421051</v>
      </c>
      <c r="N25" s="29">
        <v>63</v>
      </c>
      <c r="O25" s="34">
        <f t="shared" ref="O25:P25" si="33">D25/7</f>
        <v>0.8571428571428571</v>
      </c>
      <c r="P25" s="34">
        <f t="shared" si="33"/>
        <v>0.8571428571428571</v>
      </c>
      <c r="Q25" s="29">
        <f t="shared" si="8"/>
        <v>36</v>
      </c>
      <c r="R25" s="29"/>
      <c r="S25" s="35">
        <v>1.6529680365296799</v>
      </c>
      <c r="T25" s="28">
        <v>390</v>
      </c>
      <c r="U25" s="36">
        <v>100</v>
      </c>
      <c r="V25" s="37" t="s">
        <v>732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2.5966666666666666E-2</v>
      </c>
      <c r="AD25" s="39">
        <f t="shared" si="12"/>
        <v>-0.21500399999999997</v>
      </c>
      <c r="AE25" s="39">
        <v>-4.9000000000000004</v>
      </c>
      <c r="AF25" s="39">
        <v>-4.4400000000000004</v>
      </c>
      <c r="AG25" s="39">
        <v>0</v>
      </c>
    </row>
    <row r="26" spans="1:33" ht="15.75" customHeight="1" x14ac:dyDescent="0.2">
      <c r="A26" s="14" t="s">
        <v>68</v>
      </c>
      <c r="B26" s="14" t="s">
        <v>448</v>
      </c>
      <c r="C26" s="15">
        <f t="shared" si="4"/>
        <v>9.99</v>
      </c>
      <c r="D26" s="16">
        <v>10</v>
      </c>
      <c r="E26" s="16">
        <v>5</v>
      </c>
      <c r="F26" s="17">
        <v>99.9</v>
      </c>
      <c r="G26" s="17">
        <v>0</v>
      </c>
      <c r="H26" s="31">
        <f t="shared" si="1"/>
        <v>0</v>
      </c>
      <c r="I26" s="31">
        <f t="shared" si="2"/>
        <v>-9.4307707707707661E-2</v>
      </c>
      <c r="J26" s="32">
        <f t="shared" si="5"/>
        <v>-9.4213399999999954</v>
      </c>
      <c r="K26" s="32">
        <f t="shared" si="3"/>
        <v>-0.94213399999999958</v>
      </c>
      <c r="L26" s="16">
        <v>11</v>
      </c>
      <c r="M26" s="33">
        <f t="shared" si="6"/>
        <v>0.90909090909090906</v>
      </c>
      <c r="N26" s="16">
        <v>51</v>
      </c>
      <c r="O26" s="34">
        <f t="shared" ref="O26:P26" si="34">D26/7</f>
        <v>1.4285714285714286</v>
      </c>
      <c r="P26" s="34">
        <f t="shared" si="34"/>
        <v>0.7142857142857143</v>
      </c>
      <c r="Q26" s="29">
        <f t="shared" si="8"/>
        <v>23</v>
      </c>
      <c r="R26" s="29"/>
      <c r="S26" s="21">
        <v>1.853164556962025</v>
      </c>
      <c r="T26" s="28">
        <v>290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2.5966666666666666E-2</v>
      </c>
      <c r="AD26" s="39">
        <f t="shared" si="12"/>
        <v>-0.35833999999999999</v>
      </c>
      <c r="AE26" s="25">
        <v>-4.95</v>
      </c>
      <c r="AF26" s="25">
        <v>-4.4478</v>
      </c>
      <c r="AG26" s="25">
        <v>0</v>
      </c>
    </row>
    <row r="27" spans="1:33" ht="15.75" customHeight="1" x14ac:dyDescent="0.2">
      <c r="A27" s="14" t="s">
        <v>69</v>
      </c>
      <c r="B27" s="14" t="s">
        <v>100</v>
      </c>
      <c r="C27" s="15">
        <f t="shared" si="4"/>
        <v>9.99</v>
      </c>
      <c r="D27" s="16">
        <v>34</v>
      </c>
      <c r="E27" s="16">
        <v>11</v>
      </c>
      <c r="F27" s="17">
        <v>339.66</v>
      </c>
      <c r="G27" s="17">
        <v>-14.69</v>
      </c>
      <c r="H27" s="31">
        <f t="shared" si="1"/>
        <v>4.32491314844256E-2</v>
      </c>
      <c r="I27" s="31">
        <f t="shared" si="2"/>
        <v>-0.14491419654949064</v>
      </c>
      <c r="J27" s="32">
        <f t="shared" si="5"/>
        <v>-49.221555999999993</v>
      </c>
      <c r="K27" s="32">
        <f t="shared" si="3"/>
        <v>-1.4476928235294115</v>
      </c>
      <c r="L27" s="16">
        <v>19</v>
      </c>
      <c r="M27" s="33">
        <f t="shared" si="6"/>
        <v>1.7894736842105263</v>
      </c>
      <c r="N27" s="16">
        <v>11</v>
      </c>
      <c r="O27" s="34">
        <f t="shared" ref="O27:P27" si="35">D27/7</f>
        <v>4.8571428571428568</v>
      </c>
      <c r="P27" s="34">
        <f t="shared" si="35"/>
        <v>1.5714285714285714</v>
      </c>
      <c r="Q27" s="29">
        <f t="shared" si="8"/>
        <v>1</v>
      </c>
      <c r="R27" s="29"/>
      <c r="S27" s="21">
        <v>2.0779220779220782</v>
      </c>
      <c r="T27" s="28">
        <v>290</v>
      </c>
      <c r="U27" s="36" t="s">
        <v>33</v>
      </c>
      <c r="V27" s="37" t="s">
        <v>33</v>
      </c>
      <c r="W27" s="14">
        <v>12</v>
      </c>
      <c r="X27" s="38">
        <f t="shared" si="9"/>
        <v>0.35294117647058826</v>
      </c>
      <c r="Y27" s="39">
        <f t="shared" si="10"/>
        <v>1.2241666666666666</v>
      </c>
      <c r="Z27" s="14">
        <v>0</v>
      </c>
      <c r="AA27" s="28" t="s">
        <v>34</v>
      </c>
      <c r="AB27" s="40">
        <f t="shared" si="11"/>
        <v>-0.69</v>
      </c>
      <c r="AC27" s="41">
        <v>2.5966666666666666E-2</v>
      </c>
      <c r="AD27" s="39">
        <f t="shared" si="12"/>
        <v>-1.218356</v>
      </c>
      <c r="AE27" s="25">
        <v>-4.95</v>
      </c>
      <c r="AF27" s="25">
        <v>-4.5213000000000001</v>
      </c>
      <c r="AG27" s="25">
        <v>0</v>
      </c>
    </row>
    <row r="28" spans="1:33" ht="15.75" customHeight="1" x14ac:dyDescent="0.2">
      <c r="A28" s="14" t="s">
        <v>70</v>
      </c>
      <c r="B28" s="14" t="s">
        <v>113</v>
      </c>
      <c r="C28" s="15">
        <f t="shared" si="4"/>
        <v>9.99</v>
      </c>
      <c r="D28" s="16">
        <v>3</v>
      </c>
      <c r="E28" s="16">
        <v>0</v>
      </c>
      <c r="F28" s="17">
        <v>29.97</v>
      </c>
      <c r="G28" s="17">
        <v>-4.58</v>
      </c>
      <c r="H28" s="31">
        <f t="shared" si="1"/>
        <v>0.15281948615281948</v>
      </c>
      <c r="I28" s="31">
        <f t="shared" si="2"/>
        <v>-0.2544845512178846</v>
      </c>
      <c r="J28" s="32">
        <f t="shared" si="5"/>
        <v>-7.6269020000000012</v>
      </c>
      <c r="K28" s="32">
        <f t="shared" si="3"/>
        <v>-2.5423006666666672</v>
      </c>
      <c r="L28" s="16">
        <v>8</v>
      </c>
      <c r="M28" s="33">
        <f t="shared" si="6"/>
        <v>0.375</v>
      </c>
      <c r="N28" s="16">
        <v>102</v>
      </c>
      <c r="O28" s="34">
        <f t="shared" ref="O28:P28" si="36">D28/7</f>
        <v>0.42857142857142855</v>
      </c>
      <c r="P28" s="34">
        <f t="shared" si="36"/>
        <v>0</v>
      </c>
      <c r="Q28" s="29">
        <f t="shared" si="8"/>
        <v>238</v>
      </c>
      <c r="R28" s="29"/>
      <c r="S28" s="21">
        <v>1.9142857142857139</v>
      </c>
      <c r="T28" s="28">
        <v>290</v>
      </c>
      <c r="U28" s="36" t="s">
        <v>33</v>
      </c>
      <c r="V28" s="37" t="s">
        <v>33</v>
      </c>
      <c r="W28" s="14">
        <v>1</v>
      </c>
      <c r="X28" s="38">
        <f t="shared" si="9"/>
        <v>0.33333333333333331</v>
      </c>
      <c r="Y28" s="39">
        <f t="shared" si="10"/>
        <v>1.5266666666666666</v>
      </c>
      <c r="Z28" s="14">
        <v>2</v>
      </c>
      <c r="AA28" s="28" t="s">
        <v>34</v>
      </c>
      <c r="AB28" s="40">
        <f t="shared" si="11"/>
        <v>-0.69</v>
      </c>
      <c r="AC28" s="41">
        <v>2.5966666666666666E-2</v>
      </c>
      <c r="AD28" s="39">
        <f t="shared" si="12"/>
        <v>-0.10750199999999999</v>
      </c>
      <c r="AE28" s="25">
        <v>-4.95</v>
      </c>
      <c r="AF28" s="25">
        <v>-4.5213000000000001</v>
      </c>
      <c r="AG28" s="25">
        <v>0</v>
      </c>
    </row>
    <row r="29" spans="1:33" ht="15.75" customHeight="1" x14ac:dyDescent="0.2">
      <c r="A29" s="14" t="s">
        <v>71</v>
      </c>
      <c r="B29" s="14" t="s">
        <v>117</v>
      </c>
      <c r="C29" s="15">
        <f t="shared" si="4"/>
        <v>9.99</v>
      </c>
      <c r="D29" s="16">
        <v>20</v>
      </c>
      <c r="E29" s="16">
        <v>6</v>
      </c>
      <c r="F29" s="17">
        <v>199.8</v>
      </c>
      <c r="G29" s="17">
        <v>-33.22</v>
      </c>
      <c r="H29" s="31">
        <f t="shared" si="1"/>
        <v>0.16626626626626625</v>
      </c>
      <c r="I29" s="31">
        <f t="shared" si="2"/>
        <v>-0.26163734985985981</v>
      </c>
      <c r="J29" s="32">
        <f t="shared" si="5"/>
        <v>-52.275142501999994</v>
      </c>
      <c r="K29" s="32">
        <f t="shared" si="3"/>
        <v>-2.6137571250999998</v>
      </c>
      <c r="L29" s="16">
        <v>29</v>
      </c>
      <c r="M29" s="33">
        <f t="shared" si="6"/>
        <v>0.68965517241379315</v>
      </c>
      <c r="N29" s="16">
        <v>79</v>
      </c>
      <c r="O29" s="34">
        <f t="shared" ref="O29:P29" si="37">D29/7</f>
        <v>2.8571428571428572</v>
      </c>
      <c r="P29" s="34">
        <f t="shared" si="37"/>
        <v>0.8571428571428571</v>
      </c>
      <c r="Q29" s="29">
        <f t="shared" si="8"/>
        <v>21</v>
      </c>
      <c r="R29" s="29"/>
      <c r="S29" s="21">
        <v>2.2547425474254741</v>
      </c>
      <c r="T29" s="28">
        <v>290</v>
      </c>
      <c r="U29" s="36" t="s">
        <v>33</v>
      </c>
      <c r="V29" s="37" t="s">
        <v>33</v>
      </c>
      <c r="W29" s="14">
        <v>10</v>
      </c>
      <c r="X29" s="38">
        <f t="shared" si="9"/>
        <v>0.5</v>
      </c>
      <c r="Y29" s="39">
        <f t="shared" si="10"/>
        <v>2.7683333333333331</v>
      </c>
      <c r="Z29" s="14">
        <v>2</v>
      </c>
      <c r="AA29" s="28" t="s">
        <v>34</v>
      </c>
      <c r="AB29" s="40">
        <f t="shared" si="11"/>
        <v>-0.69</v>
      </c>
      <c r="AC29" s="41">
        <v>2.5966666666666666E-2</v>
      </c>
      <c r="AD29" s="39">
        <f t="shared" si="12"/>
        <v>-0.71667999999999998</v>
      </c>
      <c r="AE29" s="25">
        <v>-4.95</v>
      </c>
      <c r="AF29" s="25">
        <v>-4.4584231251000004</v>
      </c>
      <c r="AG29" s="25">
        <v>0</v>
      </c>
    </row>
    <row r="30" spans="1:33" ht="15.75" customHeight="1" x14ac:dyDescent="0.2">
      <c r="A30" s="14" t="s">
        <v>72</v>
      </c>
      <c r="B30" s="14" t="s">
        <v>140</v>
      </c>
      <c r="C30" s="15">
        <f t="shared" si="4"/>
        <v>9.9739999999999984</v>
      </c>
      <c r="D30" s="16">
        <v>10</v>
      </c>
      <c r="E30" s="16">
        <v>11</v>
      </c>
      <c r="F30" s="17">
        <v>99.739999999999981</v>
      </c>
      <c r="G30" s="17">
        <v>-6.87</v>
      </c>
      <c r="H30" s="31">
        <f t="shared" si="1"/>
        <v>6.8879085622618824E-2</v>
      </c>
      <c r="I30" s="31">
        <f t="shared" si="2"/>
        <v>-0.16576670594545848</v>
      </c>
      <c r="J30" s="32">
        <f t="shared" si="5"/>
        <v>-16.533571251000026</v>
      </c>
      <c r="K30" s="32">
        <f t="shared" si="3"/>
        <v>-1.6533571251000025</v>
      </c>
      <c r="L30" s="16">
        <v>16</v>
      </c>
      <c r="M30" s="33">
        <f t="shared" si="6"/>
        <v>0.625</v>
      </c>
      <c r="N30" s="16">
        <v>56</v>
      </c>
      <c r="O30" s="34">
        <f t="shared" ref="O30:P30" si="38">D30/7</f>
        <v>1.4285714285714286</v>
      </c>
      <c r="P30" s="34">
        <f t="shared" si="38"/>
        <v>1.5714285714285714</v>
      </c>
      <c r="Q30" s="29">
        <f t="shared" si="8"/>
        <v>18</v>
      </c>
      <c r="R30" s="29"/>
      <c r="S30" s="21">
        <v>2.5853658536585371</v>
      </c>
      <c r="T30" s="28">
        <v>290</v>
      </c>
      <c r="U30" s="36" t="s">
        <v>33</v>
      </c>
      <c r="V30" s="37" t="s">
        <v>33</v>
      </c>
      <c r="W30" s="14">
        <v>1</v>
      </c>
      <c r="X30" s="38">
        <f t="shared" si="9"/>
        <v>0.1</v>
      </c>
      <c r="Y30" s="39">
        <f t="shared" si="10"/>
        <v>2.29</v>
      </c>
      <c r="Z30" s="14">
        <v>2</v>
      </c>
      <c r="AA30" s="28" t="s">
        <v>34</v>
      </c>
      <c r="AB30" s="40">
        <f t="shared" si="11"/>
        <v>-0.69</v>
      </c>
      <c r="AC30" s="41">
        <v>2.5966666666666666E-2</v>
      </c>
      <c r="AD30" s="39">
        <f t="shared" si="12"/>
        <v>-0.35833999999999999</v>
      </c>
      <c r="AE30" s="25">
        <v>-4.95</v>
      </c>
      <c r="AF30" s="25">
        <v>-4.4584231251000004</v>
      </c>
      <c r="AG30" s="25">
        <v>0</v>
      </c>
    </row>
    <row r="31" spans="1:33" ht="15.75" customHeight="1" x14ac:dyDescent="0.2">
      <c r="A31" s="14" t="s">
        <v>73</v>
      </c>
      <c r="B31" s="50" t="s">
        <v>789</v>
      </c>
      <c r="C31" s="15">
        <f t="shared" si="4"/>
        <v>10.75</v>
      </c>
      <c r="D31" s="16">
        <v>5</v>
      </c>
      <c r="E31" s="16">
        <v>2</v>
      </c>
      <c r="F31" s="17">
        <v>53.75</v>
      </c>
      <c r="G31" s="42">
        <v>0</v>
      </c>
      <c r="H31" s="31">
        <f t="shared" si="1"/>
        <v>0</v>
      </c>
      <c r="I31" s="31">
        <f t="shared" si="2"/>
        <v>-2.8535546520930287E-2</v>
      </c>
      <c r="J31" s="32">
        <f t="shared" si="5"/>
        <v>-1.5337856255000029</v>
      </c>
      <c r="K31" s="32">
        <f t="shared" si="3"/>
        <v>-0.30675712510000058</v>
      </c>
      <c r="L31" s="16">
        <v>10</v>
      </c>
      <c r="M31" s="33">
        <f t="shared" si="6"/>
        <v>0.5</v>
      </c>
      <c r="N31" s="16">
        <v>49</v>
      </c>
      <c r="O31" s="34">
        <f t="shared" ref="O31:P32" si="39">D31/7</f>
        <v>0.7142857142857143</v>
      </c>
      <c r="P31" s="34">
        <f t="shared" si="39"/>
        <v>0.2857142857142857</v>
      </c>
      <c r="Q31" s="29">
        <f t="shared" si="8"/>
        <v>49</v>
      </c>
      <c r="R31" s="29"/>
      <c r="S31" s="21">
        <v>2.3855421686746898</v>
      </c>
      <c r="T31" s="14">
        <v>290</v>
      </c>
      <c r="U31" s="22" t="s">
        <v>33</v>
      </c>
      <c r="V31" s="1" t="s">
        <v>1487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2.5966666666666666E-2</v>
      </c>
      <c r="AD31" s="39">
        <f t="shared" si="12"/>
        <v>-0.17917</v>
      </c>
      <c r="AE31" s="43">
        <v>-4.95</v>
      </c>
      <c r="AF31" s="43">
        <v>-4.4584231251000004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11.024999999999999</v>
      </c>
      <c r="D32" s="52">
        <v>6</v>
      </c>
      <c r="E32" s="52">
        <v>2</v>
      </c>
      <c r="F32" s="53">
        <v>66.149999999999991</v>
      </c>
      <c r="G32" s="53">
        <v>0</v>
      </c>
      <c r="H32" s="31">
        <f t="shared" si="1"/>
        <v>0</v>
      </c>
      <c r="I32" s="31">
        <f t="shared" si="2"/>
        <v>-6.6219614603176321E-3</v>
      </c>
      <c r="J32" s="32">
        <f t="shared" si="5"/>
        <v>-0.4380427506000113</v>
      </c>
      <c r="K32" s="32">
        <f t="shared" si="3"/>
        <v>-7.3007125100001888E-2</v>
      </c>
      <c r="L32" s="52">
        <v>9</v>
      </c>
      <c r="M32" s="33">
        <f t="shared" si="6"/>
        <v>0.66666666666666663</v>
      </c>
      <c r="N32" s="52">
        <v>42</v>
      </c>
      <c r="O32" s="34">
        <f t="shared" si="39"/>
        <v>0.8571428571428571</v>
      </c>
      <c r="P32" s="34">
        <f t="shared" si="39"/>
        <v>0.2857142857142857</v>
      </c>
      <c r="Q32" s="29">
        <f t="shared" si="8"/>
        <v>36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3.0197628458498018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2.5966666666666666E-2</v>
      </c>
      <c r="AD32" s="39">
        <f t="shared" si="12"/>
        <v>-0.21500399999999997</v>
      </c>
      <c r="AE32" s="58">
        <v>-4.95</v>
      </c>
      <c r="AF32" s="58">
        <v>-4.4584231251000004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6.6640625" customWidth="1"/>
    <col min="22" max="22" width="73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8.332031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Info!B1:BJ5000""),3,FALSE),"""")"),"25 Ft White Extension Cord 2 Pack - 16/2 Durable Electrical Cable")</f>
        <v>25 Ft White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Info!B1:BJ5000""),2,FALSE),"""")"),"B07ZG1CCP9")</f>
        <v>B07ZG1CCP9</v>
      </c>
      <c r="B2" s="3" t="s">
        <v>790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13.25" customHeight="1" x14ac:dyDescent="0.2">
      <c r="A3" s="76" t="s">
        <v>30</v>
      </c>
      <c r="B3" s="77"/>
      <c r="C3" s="47">
        <f>((AE32+AF32)/0.85)*-1</f>
        <v>12.030208994117649</v>
      </c>
      <c r="D3" s="5">
        <f>SUM(D4:D99765)</f>
        <v>349</v>
      </c>
      <c r="E3" s="5"/>
      <c r="F3" s="6">
        <f t="shared" ref="F3:G3" si="0">SUM(F4:F99765)</f>
        <v>5438.39</v>
      </c>
      <c r="G3" s="6">
        <f t="shared" si="0"/>
        <v>-136.86000000000001</v>
      </c>
      <c r="H3" s="7">
        <f t="shared" ref="H3:H32" si="1">G3/F3*-1</f>
        <v>2.5165536123742505E-2</v>
      </c>
      <c r="I3" s="8">
        <f t="shared" ref="I3:I32" si="2">J3/F3</f>
        <v>0.14803562563049213</v>
      </c>
      <c r="J3" s="6">
        <f>SUM(J4:J99765)</f>
        <v>805.07546607261224</v>
      </c>
      <c r="K3" s="6">
        <f t="shared" ref="K3:K32" si="3">J3/D3</f>
        <v>2.3068064930447343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1.5 - June
2 - July
2 - Aug
2 - Sept
2 - Oct
5 - Nov
3 - Dec
2.5 - Jan
1.5 - Feb")</f>
        <v>2 - March
2 - April
2 - May
1.5 - June
2 - July
2 - Aug
2 - Sept
2 - Oct
5 - Nov
3 - Dec
2.5 -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QTY-4")</f>
        <v>Del QTY-4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QTY-40")</f>
        <v>US QTY-40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23</v>
      </c>
      <c r="X3" s="7">
        <f>W3/D3</f>
        <v>6.5902578796561598E-2</v>
      </c>
      <c r="Y3" s="6"/>
      <c r="Z3" s="5"/>
      <c r="AA3" s="5"/>
      <c r="AB3" s="5"/>
      <c r="AC3" s="5"/>
      <c r="AD3" s="6">
        <f>SUM(AD4:AD99765)</f>
        <v>-21.488107913541665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Info!B2:BZ7000""),37,FALSE)),"""")*-1"),-5.275677645)</f>
        <v>-5.275677645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690</v>
      </c>
      <c r="U4" s="22">
        <v>80</v>
      </c>
      <c r="V4" s="23" t="s">
        <v>791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-4.9530769230769227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690</v>
      </c>
      <c r="U5" s="36">
        <v>80</v>
      </c>
      <c r="V5" s="37" t="s">
        <v>792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-4.9530769230769227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610</v>
      </c>
      <c r="U6" s="36">
        <v>140</v>
      </c>
      <c r="V6" s="37" t="s">
        <v>793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-4.9530769230769227</v>
      </c>
      <c r="AG6" s="39">
        <v>0</v>
      </c>
    </row>
    <row r="7" spans="1:33" ht="15.75" customHeight="1" x14ac:dyDescent="0.2">
      <c r="A7" s="28" t="s">
        <v>39</v>
      </c>
      <c r="B7" s="28" t="s">
        <v>794</v>
      </c>
      <c r="C7" s="15">
        <f t="shared" si="4"/>
        <v>19.420000000000002</v>
      </c>
      <c r="D7" s="29">
        <v>1</v>
      </c>
      <c r="E7" s="29">
        <v>0</v>
      </c>
      <c r="F7" s="30">
        <v>19.420000000000002</v>
      </c>
      <c r="G7" s="30">
        <v>0</v>
      </c>
      <c r="H7" s="31">
        <f t="shared" si="1"/>
        <v>0</v>
      </c>
      <c r="I7" s="31">
        <f t="shared" si="2"/>
        <v>0.31276283668287391</v>
      </c>
      <c r="J7" s="32">
        <f t="shared" si="5"/>
        <v>6.0738542883814119</v>
      </c>
      <c r="K7" s="32">
        <f t="shared" si="3"/>
        <v>6.0738542883814119</v>
      </c>
      <c r="L7" s="29">
        <v>0</v>
      </c>
      <c r="M7" s="33" t="str">
        <f t="shared" si="6"/>
        <v>-</v>
      </c>
      <c r="N7" s="29">
        <v>59</v>
      </c>
      <c r="O7" s="34">
        <f t="shared" ref="O7:P7" si="15">D7/7</f>
        <v>0.14285714285714285</v>
      </c>
      <c r="P7" s="34">
        <f t="shared" si="15"/>
        <v>0</v>
      </c>
      <c r="Q7" s="29">
        <f t="shared" si="8"/>
        <v>413</v>
      </c>
      <c r="R7" s="29"/>
      <c r="S7" s="35">
        <v>2.11576846307385</v>
      </c>
      <c r="T7" s="28">
        <v>610</v>
      </c>
      <c r="U7" s="36">
        <v>140</v>
      </c>
      <c r="V7" s="37" t="s">
        <v>795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4.3528107638888883E-2</v>
      </c>
      <c r="AD7" s="39">
        <f t="shared" si="12"/>
        <v>-6.0068788541666654E-2</v>
      </c>
      <c r="AE7" s="39">
        <v>-5.42</v>
      </c>
      <c r="AF7" s="39">
        <v>-4.9530769230769227</v>
      </c>
      <c r="AG7" s="39">
        <v>0</v>
      </c>
    </row>
    <row r="8" spans="1:33" ht="15.75" customHeight="1" x14ac:dyDescent="0.2">
      <c r="A8" s="28" t="s">
        <v>41</v>
      </c>
      <c r="B8" s="28" t="s">
        <v>113</v>
      </c>
      <c r="C8" s="15">
        <f t="shared" si="4"/>
        <v>18.87142857142857</v>
      </c>
      <c r="D8" s="29">
        <v>7</v>
      </c>
      <c r="E8" s="29">
        <v>0</v>
      </c>
      <c r="F8" s="30">
        <v>132.1</v>
      </c>
      <c r="G8" s="30">
        <v>0</v>
      </c>
      <c r="H8" s="31">
        <f t="shared" si="1"/>
        <v>0</v>
      </c>
      <c r="I8" s="31">
        <f t="shared" si="2"/>
        <v>0.29730899682216755</v>
      </c>
      <c r="J8" s="32">
        <f t="shared" si="5"/>
        <v>39.274518480208329</v>
      </c>
      <c r="K8" s="32">
        <f t="shared" si="3"/>
        <v>5.6106454971726185</v>
      </c>
      <c r="L8" s="29">
        <v>22</v>
      </c>
      <c r="M8" s="33">
        <f t="shared" si="6"/>
        <v>0.31818181818181818</v>
      </c>
      <c r="N8" s="29">
        <v>195</v>
      </c>
      <c r="O8" s="34">
        <f t="shared" ref="O8:P8" si="16">D8/7</f>
        <v>1</v>
      </c>
      <c r="P8" s="34">
        <f t="shared" si="16"/>
        <v>0</v>
      </c>
      <c r="Q8" s="29">
        <f t="shared" si="8"/>
        <v>195</v>
      </c>
      <c r="R8" s="29"/>
      <c r="S8" s="35">
        <v>1.96124031007751</v>
      </c>
      <c r="T8" s="28">
        <v>470</v>
      </c>
      <c r="U8" s="36">
        <v>80</v>
      </c>
      <c r="V8" s="37" t="s">
        <v>796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4.3528107638888883E-2</v>
      </c>
      <c r="AD8" s="39">
        <f t="shared" si="12"/>
        <v>-0.42048151979166659</v>
      </c>
      <c r="AE8" s="39">
        <v>-5.42</v>
      </c>
      <c r="AF8" s="39">
        <v>-4.95</v>
      </c>
      <c r="AG8" s="39">
        <v>0</v>
      </c>
    </row>
    <row r="9" spans="1:33" ht="15.75" customHeight="1" x14ac:dyDescent="0.2">
      <c r="A9" s="28" t="s">
        <v>43</v>
      </c>
      <c r="B9" s="28" t="s">
        <v>797</v>
      </c>
      <c r="C9" s="15">
        <f t="shared" si="4"/>
        <v>16.990000000000002</v>
      </c>
      <c r="D9" s="29">
        <v>14</v>
      </c>
      <c r="E9" s="29">
        <v>0</v>
      </c>
      <c r="F9" s="30">
        <v>237.86000000000004</v>
      </c>
      <c r="G9" s="30">
        <v>-43.42</v>
      </c>
      <c r="H9" s="31">
        <f t="shared" si="1"/>
        <v>0.18254435382157569</v>
      </c>
      <c r="I9" s="31">
        <f t="shared" si="2"/>
        <v>5.0799267987445149E-2</v>
      </c>
      <c r="J9" s="32">
        <f t="shared" si="5"/>
        <v>12.083113883493706</v>
      </c>
      <c r="K9" s="32">
        <f t="shared" si="3"/>
        <v>0.86307956310669331</v>
      </c>
      <c r="L9" s="29">
        <v>43</v>
      </c>
      <c r="M9" s="33">
        <f t="shared" si="6"/>
        <v>0.32558139534883723</v>
      </c>
      <c r="N9" s="29">
        <v>182</v>
      </c>
      <c r="O9" s="34">
        <f t="shared" ref="O9:P9" si="17">D9/7</f>
        <v>2</v>
      </c>
      <c r="P9" s="34">
        <f t="shared" si="17"/>
        <v>0</v>
      </c>
      <c r="Q9" s="29">
        <f t="shared" si="8"/>
        <v>91</v>
      </c>
      <c r="R9" s="29"/>
      <c r="S9" s="35">
        <v>2.2552204176334101</v>
      </c>
      <c r="T9" s="28">
        <v>470</v>
      </c>
      <c r="U9" s="36">
        <v>80</v>
      </c>
      <c r="V9" s="37" t="s">
        <v>798</v>
      </c>
      <c r="W9" s="28">
        <v>12</v>
      </c>
      <c r="X9" s="38">
        <f t="shared" si="9"/>
        <v>0.8571428571428571</v>
      </c>
      <c r="Y9" s="39">
        <f t="shared" si="10"/>
        <v>2.5541176470588236</v>
      </c>
      <c r="Z9" s="28">
        <v>5</v>
      </c>
      <c r="AA9" s="28" t="s">
        <v>34</v>
      </c>
      <c r="AB9" s="40">
        <f t="shared" si="11"/>
        <v>-0.69</v>
      </c>
      <c r="AC9" s="41">
        <v>4.3528107638888883E-2</v>
      </c>
      <c r="AD9" s="39">
        <f t="shared" si="12"/>
        <v>-0.84096303958333318</v>
      </c>
      <c r="AE9" s="39">
        <v>-5.42</v>
      </c>
      <c r="AF9" s="39">
        <v>-4.9969230769230704</v>
      </c>
      <c r="AG9" s="39">
        <v>0</v>
      </c>
    </row>
    <row r="10" spans="1:33" ht="15.75" customHeight="1" x14ac:dyDescent="0.2">
      <c r="A10" s="28" t="s">
        <v>45</v>
      </c>
      <c r="B10" s="28" t="s">
        <v>799</v>
      </c>
      <c r="C10" s="15">
        <f t="shared" si="4"/>
        <v>16.298333333333332</v>
      </c>
      <c r="D10" s="29">
        <v>6</v>
      </c>
      <c r="E10" s="29">
        <v>1</v>
      </c>
      <c r="F10" s="30">
        <v>97.789999999999992</v>
      </c>
      <c r="G10" s="30">
        <v>-7.19</v>
      </c>
      <c r="H10" s="31">
        <f t="shared" si="1"/>
        <v>7.3524900296553855E-2</v>
      </c>
      <c r="I10" s="31">
        <f t="shared" si="2"/>
        <v>0.13364913393201336</v>
      </c>
      <c r="J10" s="32">
        <f t="shared" si="5"/>
        <v>13.069548807211584</v>
      </c>
      <c r="K10" s="32">
        <f t="shared" si="3"/>
        <v>2.1782581345352638</v>
      </c>
      <c r="L10" s="29">
        <v>27</v>
      </c>
      <c r="M10" s="33">
        <f t="shared" si="6"/>
        <v>0.22222222222222221</v>
      </c>
      <c r="N10" s="29">
        <v>155</v>
      </c>
      <c r="O10" s="34">
        <f t="shared" ref="O10:P10" si="18">D10/7</f>
        <v>0.8571428571428571</v>
      </c>
      <c r="P10" s="34">
        <f t="shared" si="18"/>
        <v>0.14285714285714285</v>
      </c>
      <c r="Q10" s="29">
        <f t="shared" si="8"/>
        <v>155</v>
      </c>
      <c r="R10" s="29"/>
      <c r="S10" s="35">
        <v>2.4776902887139101</v>
      </c>
      <c r="T10" s="28">
        <v>470</v>
      </c>
      <c r="U10" s="36">
        <v>80</v>
      </c>
      <c r="V10" s="37" t="s">
        <v>800</v>
      </c>
      <c r="W10" s="28">
        <v>1</v>
      </c>
      <c r="X10" s="38">
        <f t="shared" si="9"/>
        <v>0.16666666666666666</v>
      </c>
      <c r="Y10" s="39">
        <f t="shared" si="10"/>
        <v>3.5950000000000002</v>
      </c>
      <c r="Z10" s="28">
        <v>1</v>
      </c>
      <c r="AA10" s="28" t="s">
        <v>34</v>
      </c>
      <c r="AB10" s="40">
        <f t="shared" si="11"/>
        <v>-0.69</v>
      </c>
      <c r="AC10" s="41">
        <v>4.3528107638888883E-2</v>
      </c>
      <c r="AD10" s="39">
        <f t="shared" si="12"/>
        <v>-0.36041273124999995</v>
      </c>
      <c r="AE10" s="39">
        <v>-5.42</v>
      </c>
      <c r="AF10" s="39">
        <v>-4.9969230769230704</v>
      </c>
      <c r="AG10" s="39">
        <v>0</v>
      </c>
    </row>
    <row r="11" spans="1:33" ht="15.75" customHeight="1" x14ac:dyDescent="0.2">
      <c r="A11" s="28" t="s">
        <v>47</v>
      </c>
      <c r="B11" s="28" t="s">
        <v>117</v>
      </c>
      <c r="C11" s="15">
        <f t="shared" si="4"/>
        <v>15.601428571428567</v>
      </c>
      <c r="D11" s="29">
        <v>14</v>
      </c>
      <c r="E11" s="29">
        <v>1</v>
      </c>
      <c r="F11" s="30">
        <v>218.41999999999993</v>
      </c>
      <c r="G11" s="30">
        <v>-29.36</v>
      </c>
      <c r="H11" s="31">
        <f t="shared" si="1"/>
        <v>0.13441992491530083</v>
      </c>
      <c r="I11" s="31">
        <f t="shared" si="2"/>
        <v>4.4039528813723999E-2</v>
      </c>
      <c r="J11" s="32">
        <f t="shared" si="5"/>
        <v>9.6191138834935934</v>
      </c>
      <c r="K11" s="32">
        <f t="shared" si="3"/>
        <v>0.68707956310668528</v>
      </c>
      <c r="L11" s="29">
        <v>27</v>
      </c>
      <c r="M11" s="33">
        <f t="shared" si="6"/>
        <v>0.51851851851851849</v>
      </c>
      <c r="N11" s="29">
        <v>149</v>
      </c>
      <c r="O11" s="34">
        <f t="shared" ref="O11:P11" si="19">D11/7</f>
        <v>2</v>
      </c>
      <c r="P11" s="34">
        <f t="shared" si="19"/>
        <v>0.14285714285714285</v>
      </c>
      <c r="Q11" s="29">
        <f t="shared" si="8"/>
        <v>69</v>
      </c>
      <c r="R11" s="29"/>
      <c r="S11" s="35">
        <v>2.5014409221901999</v>
      </c>
      <c r="T11" s="28">
        <v>470</v>
      </c>
      <c r="U11" s="36">
        <v>80</v>
      </c>
      <c r="V11" s="37" t="s">
        <v>801</v>
      </c>
      <c r="W11" s="28">
        <v>2</v>
      </c>
      <c r="X11" s="38">
        <f t="shared" si="9"/>
        <v>0.14285714285714285</v>
      </c>
      <c r="Y11" s="39">
        <f t="shared" si="10"/>
        <v>7.34</v>
      </c>
      <c r="Z11" s="28">
        <v>2</v>
      </c>
      <c r="AA11" s="28" t="s">
        <v>34</v>
      </c>
      <c r="AB11" s="40">
        <f t="shared" si="11"/>
        <v>-0.69</v>
      </c>
      <c r="AC11" s="41">
        <v>4.3528107638888883E-2</v>
      </c>
      <c r="AD11" s="39">
        <f t="shared" si="12"/>
        <v>-0.84096303958333318</v>
      </c>
      <c r="AE11" s="39">
        <v>-5.42</v>
      </c>
      <c r="AF11" s="39">
        <v>-4.9969230769230704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16.069523809523808</v>
      </c>
      <c r="D12" s="29">
        <v>21</v>
      </c>
      <c r="E12" s="29">
        <v>0</v>
      </c>
      <c r="F12" s="30">
        <v>337.46</v>
      </c>
      <c r="G12" s="30">
        <v>-7.7100000000000009</v>
      </c>
      <c r="H12" s="31">
        <f t="shared" si="1"/>
        <v>2.2847152255082086E-2</v>
      </c>
      <c r="I12" s="31">
        <f t="shared" si="2"/>
        <v>0.17517386008783417</v>
      </c>
      <c r="J12" s="32">
        <f t="shared" si="5"/>
        <v>59.114170825240514</v>
      </c>
      <c r="K12" s="32">
        <f t="shared" si="3"/>
        <v>2.8149605154876434</v>
      </c>
      <c r="L12" s="29">
        <v>24</v>
      </c>
      <c r="M12" s="33">
        <f t="shared" si="6"/>
        <v>0.875</v>
      </c>
      <c r="N12" s="29">
        <v>130</v>
      </c>
      <c r="O12" s="34">
        <f t="shared" ref="O12:P12" si="20">D12/7</f>
        <v>3</v>
      </c>
      <c r="P12" s="34">
        <f t="shared" si="20"/>
        <v>0</v>
      </c>
      <c r="Q12" s="29">
        <f t="shared" si="8"/>
        <v>43</v>
      </c>
      <c r="R12" s="29"/>
      <c r="S12" s="35">
        <v>2.1841269841269799</v>
      </c>
      <c r="T12" s="28">
        <v>390</v>
      </c>
      <c r="U12" s="36">
        <v>100</v>
      </c>
      <c r="V12" s="37" t="s">
        <v>802</v>
      </c>
      <c r="W12" s="28">
        <v>0</v>
      </c>
      <c r="X12" s="38">
        <f t="shared" si="9"/>
        <v>0</v>
      </c>
      <c r="Y12" s="39">
        <f t="shared" si="10"/>
        <v>3.8550000000000004</v>
      </c>
      <c r="Z12" s="28">
        <v>2</v>
      </c>
      <c r="AA12" s="28" t="s">
        <v>34</v>
      </c>
      <c r="AB12" s="40">
        <f t="shared" si="11"/>
        <v>-0.69</v>
      </c>
      <c r="AC12" s="41">
        <v>4.3528107638888883E-2</v>
      </c>
      <c r="AD12" s="39">
        <f t="shared" si="12"/>
        <v>-1.2614445593749997</v>
      </c>
      <c r="AE12" s="39">
        <v>-5.42</v>
      </c>
      <c r="AF12" s="39">
        <v>-4.9969230769230704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15.994666666666662</v>
      </c>
      <c r="D13" s="29">
        <v>15</v>
      </c>
      <c r="E13" s="29">
        <v>1</v>
      </c>
      <c r="F13" s="32">
        <v>239.91999999999993</v>
      </c>
      <c r="G13" s="30">
        <v>0</v>
      </c>
      <c r="H13" s="31">
        <f t="shared" si="1"/>
        <v>0</v>
      </c>
      <c r="I13" s="31">
        <f t="shared" si="2"/>
        <v>0.19352687634159288</v>
      </c>
      <c r="J13" s="32">
        <f t="shared" si="5"/>
        <v>46.430968171874952</v>
      </c>
      <c r="K13" s="32">
        <f t="shared" si="3"/>
        <v>3.0953978781249969</v>
      </c>
      <c r="L13" s="29">
        <v>16</v>
      </c>
      <c r="M13" s="33">
        <f t="shared" si="6"/>
        <v>0.9375</v>
      </c>
      <c r="N13" s="29">
        <v>208</v>
      </c>
      <c r="O13" s="34">
        <f t="shared" ref="O13:P13" si="21">D13/7</f>
        <v>2.1428571428571428</v>
      </c>
      <c r="P13" s="34">
        <f t="shared" si="21"/>
        <v>0.14285714285714285</v>
      </c>
      <c r="Q13" s="29">
        <f t="shared" si="8"/>
        <v>91</v>
      </c>
      <c r="R13" s="29"/>
      <c r="S13" s="35">
        <v>0.86206896551724099</v>
      </c>
      <c r="T13" s="28">
        <v>390</v>
      </c>
      <c r="U13" s="36">
        <v>100</v>
      </c>
      <c r="V13" s="37" t="s">
        <v>802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4.3528107638888883E-2</v>
      </c>
      <c r="AD13" s="39">
        <f t="shared" si="12"/>
        <v>-0.90103182812499982</v>
      </c>
      <c r="AE13" s="39">
        <v>-5.42</v>
      </c>
      <c r="AF13" s="39">
        <v>-5.0199999999999996</v>
      </c>
      <c r="AG13" s="39">
        <v>0</v>
      </c>
    </row>
    <row r="14" spans="1:33" ht="15.75" customHeight="1" x14ac:dyDescent="0.2">
      <c r="A14" s="28" t="s">
        <v>53</v>
      </c>
      <c r="B14" s="28" t="s">
        <v>198</v>
      </c>
      <c r="C14" s="15">
        <f t="shared" si="4"/>
        <v>15.949999999999996</v>
      </c>
      <c r="D14" s="29">
        <v>18</v>
      </c>
      <c r="E14" s="29">
        <v>1</v>
      </c>
      <c r="F14" s="32">
        <v>287.09999999999991</v>
      </c>
      <c r="G14" s="30">
        <v>0</v>
      </c>
      <c r="H14" s="31">
        <f t="shared" si="1"/>
        <v>0</v>
      </c>
      <c r="I14" s="31">
        <f t="shared" si="2"/>
        <v>0.19168847720741883</v>
      </c>
      <c r="J14" s="32">
        <f t="shared" si="5"/>
        <v>55.033761806249927</v>
      </c>
      <c r="K14" s="32">
        <f t="shared" si="3"/>
        <v>3.0574312114583293</v>
      </c>
      <c r="L14" s="29">
        <v>26</v>
      </c>
      <c r="M14" s="33">
        <f t="shared" si="6"/>
        <v>0.69230769230769229</v>
      </c>
      <c r="N14" s="29">
        <v>188</v>
      </c>
      <c r="O14" s="34">
        <f t="shared" ref="O14:P14" si="22">D14/7</f>
        <v>2.5714285714285716</v>
      </c>
      <c r="P14" s="34">
        <f t="shared" si="22"/>
        <v>0.14285714285714285</v>
      </c>
      <c r="Q14" s="29">
        <f t="shared" si="8"/>
        <v>69</v>
      </c>
      <c r="R14" s="29"/>
      <c r="S14" s="35">
        <v>0.98947368421052595</v>
      </c>
      <c r="T14" s="28">
        <v>390</v>
      </c>
      <c r="U14" s="36">
        <v>100</v>
      </c>
      <c r="V14" s="37" t="s">
        <v>802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4.3528107638888883E-2</v>
      </c>
      <c r="AD14" s="39">
        <f t="shared" si="12"/>
        <v>-1.0812381937499997</v>
      </c>
      <c r="AE14" s="39">
        <v>-5.42</v>
      </c>
      <c r="AF14" s="39">
        <v>-5.0199999999999996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16.22176470588235</v>
      </c>
      <c r="D15" s="29">
        <v>17</v>
      </c>
      <c r="E15" s="29">
        <v>0</v>
      </c>
      <c r="F15" s="32">
        <v>275.76999999999992</v>
      </c>
      <c r="G15" s="30">
        <v>0</v>
      </c>
      <c r="H15" s="31">
        <f t="shared" si="1"/>
        <v>0</v>
      </c>
      <c r="I15" s="31">
        <f t="shared" si="2"/>
        <v>0.1990184958291025</v>
      </c>
      <c r="J15" s="32">
        <f t="shared" si="5"/>
        <v>54.88333059479158</v>
      </c>
      <c r="K15" s="32">
        <f t="shared" si="3"/>
        <v>3.2284312114583282</v>
      </c>
      <c r="L15" s="29">
        <v>14</v>
      </c>
      <c r="M15" s="33">
        <f t="shared" si="6"/>
        <v>1.2142857142857142</v>
      </c>
      <c r="N15" s="29">
        <v>169</v>
      </c>
      <c r="O15" s="34">
        <f t="shared" ref="O15:P15" si="23">D15/7</f>
        <v>2.4285714285714284</v>
      </c>
      <c r="P15" s="34">
        <f t="shared" si="23"/>
        <v>0</v>
      </c>
      <c r="Q15" s="29">
        <f t="shared" si="8"/>
        <v>69</v>
      </c>
      <c r="R15" s="29"/>
      <c r="S15" s="35">
        <v>1.3063583815028901</v>
      </c>
      <c r="T15" s="28">
        <v>390</v>
      </c>
      <c r="U15" s="36">
        <v>100</v>
      </c>
      <c r="V15" s="37" t="s">
        <v>802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4.3528107638888883E-2</v>
      </c>
      <c r="AD15" s="39">
        <f t="shared" si="12"/>
        <v>-1.0211694052083331</v>
      </c>
      <c r="AE15" s="39">
        <v>-5.42</v>
      </c>
      <c r="AF15" s="39">
        <v>-5.08</v>
      </c>
      <c r="AG15" s="39">
        <v>0</v>
      </c>
    </row>
    <row r="16" spans="1:33" ht="15.75" customHeight="1" x14ac:dyDescent="0.2">
      <c r="A16" s="28" t="s">
        <v>56</v>
      </c>
      <c r="B16" s="28" t="s">
        <v>113</v>
      </c>
      <c r="C16" s="15">
        <f t="shared" si="4"/>
        <v>15.96</v>
      </c>
      <c r="D16" s="29">
        <v>6</v>
      </c>
      <c r="E16" s="29">
        <v>0</v>
      </c>
      <c r="F16" s="32">
        <v>95.76</v>
      </c>
      <c r="G16" s="30">
        <v>0</v>
      </c>
      <c r="H16" s="31">
        <f t="shared" si="1"/>
        <v>0</v>
      </c>
      <c r="I16" s="31">
        <f t="shared" si="2"/>
        <v>0.18834155460265245</v>
      </c>
      <c r="J16" s="32">
        <f t="shared" si="5"/>
        <v>18.03558726875</v>
      </c>
      <c r="K16" s="32">
        <f t="shared" si="3"/>
        <v>3.0059312114583334</v>
      </c>
      <c r="L16" s="29">
        <v>23</v>
      </c>
      <c r="M16" s="33">
        <f t="shared" si="6"/>
        <v>0.2608695652173913</v>
      </c>
      <c r="N16" s="29">
        <v>163</v>
      </c>
      <c r="O16" s="34">
        <f t="shared" ref="O16:P16" si="24">D16/7</f>
        <v>0.8571428571428571</v>
      </c>
      <c r="P16" s="34">
        <f t="shared" si="24"/>
        <v>0</v>
      </c>
      <c r="Q16" s="29">
        <f t="shared" si="8"/>
        <v>190</v>
      </c>
      <c r="R16" s="29"/>
      <c r="S16" s="35">
        <v>1.2770448548812601</v>
      </c>
      <c r="T16" s="28">
        <v>390</v>
      </c>
      <c r="U16" s="36">
        <v>100</v>
      </c>
      <c r="V16" s="37" t="s">
        <v>802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4.3528107638888883E-2</v>
      </c>
      <c r="AD16" s="39">
        <f t="shared" si="12"/>
        <v>-0.36041273124999995</v>
      </c>
      <c r="AE16" s="39">
        <v>-5.42</v>
      </c>
      <c r="AF16" s="39">
        <v>-5.08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15.95</v>
      </c>
      <c r="D17" s="29">
        <v>31</v>
      </c>
      <c r="E17" s="29">
        <v>0</v>
      </c>
      <c r="F17" s="32">
        <v>494.45</v>
      </c>
      <c r="G17" s="30">
        <v>-0.9</v>
      </c>
      <c r="H17" s="31">
        <f t="shared" si="1"/>
        <v>1.8202042673677824E-3</v>
      </c>
      <c r="I17" s="31">
        <f t="shared" si="2"/>
        <v>0.18610651745415785</v>
      </c>
      <c r="J17" s="32">
        <f t="shared" si="5"/>
        <v>92.020367555208352</v>
      </c>
      <c r="K17" s="32">
        <f t="shared" si="3"/>
        <v>2.9683989533938178</v>
      </c>
      <c r="L17" s="29">
        <v>19</v>
      </c>
      <c r="M17" s="33">
        <f t="shared" si="6"/>
        <v>1.631578947368421</v>
      </c>
      <c r="N17" s="29">
        <v>132</v>
      </c>
      <c r="O17" s="34">
        <f t="shared" ref="O17:P17" si="25">D17/7</f>
        <v>4.4285714285714288</v>
      </c>
      <c r="P17" s="34">
        <f t="shared" si="25"/>
        <v>0</v>
      </c>
      <c r="Q17" s="29">
        <f t="shared" si="8"/>
        <v>29</v>
      </c>
      <c r="R17" s="29"/>
      <c r="S17" s="35">
        <v>1.0857142857142801</v>
      </c>
      <c r="T17" s="28">
        <v>390</v>
      </c>
      <c r="U17" s="36">
        <v>100</v>
      </c>
      <c r="V17" s="37" t="s">
        <v>802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4.3528107638888883E-2</v>
      </c>
      <c r="AD17" s="39">
        <f t="shared" si="12"/>
        <v>-1.8621324447916663</v>
      </c>
      <c r="AE17" s="39">
        <v>-5.42</v>
      </c>
      <c r="AF17" s="39">
        <v>-5.08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15.979166666666664</v>
      </c>
      <c r="D18" s="29">
        <v>12</v>
      </c>
      <c r="E18" s="29">
        <v>0</v>
      </c>
      <c r="F18" s="32">
        <v>191.74999999999997</v>
      </c>
      <c r="G18" s="30">
        <v>-2.39</v>
      </c>
      <c r="H18" s="31">
        <f t="shared" si="1"/>
        <v>1.246414602346806E-2</v>
      </c>
      <c r="I18" s="31">
        <f t="shared" si="2"/>
        <v>0.17667105365058669</v>
      </c>
      <c r="J18" s="32">
        <f t="shared" si="5"/>
        <v>33.876674537499994</v>
      </c>
      <c r="K18" s="32">
        <f t="shared" si="3"/>
        <v>2.8230562114583329</v>
      </c>
      <c r="L18" s="29">
        <v>19</v>
      </c>
      <c r="M18" s="33">
        <f t="shared" si="6"/>
        <v>0.63157894736842102</v>
      </c>
      <c r="N18" s="29">
        <v>121</v>
      </c>
      <c r="O18" s="34">
        <f t="shared" ref="O18:P18" si="26">D18/7</f>
        <v>1.7142857142857142</v>
      </c>
      <c r="P18" s="34">
        <f t="shared" si="26"/>
        <v>0</v>
      </c>
      <c r="Q18" s="29">
        <f t="shared" si="8"/>
        <v>70</v>
      </c>
      <c r="R18" s="29"/>
      <c r="S18" s="35">
        <v>1.29133858267716</v>
      </c>
      <c r="T18" s="28">
        <v>290</v>
      </c>
      <c r="U18" s="36">
        <v>0</v>
      </c>
      <c r="V18" s="37" t="s">
        <v>727</v>
      </c>
      <c r="W18" s="28">
        <v>0</v>
      </c>
      <c r="X18" s="38">
        <f t="shared" si="9"/>
        <v>0</v>
      </c>
      <c r="Y18" s="39">
        <f t="shared" si="10"/>
        <v>2.39</v>
      </c>
      <c r="Z18" s="28">
        <v>1</v>
      </c>
      <c r="AA18" s="28" t="s">
        <v>34</v>
      </c>
      <c r="AB18" s="40">
        <f t="shared" si="11"/>
        <v>-0.69</v>
      </c>
      <c r="AC18" s="41">
        <v>4.3528107638888883E-2</v>
      </c>
      <c r="AD18" s="39">
        <f t="shared" si="12"/>
        <v>-0.7208254624999999</v>
      </c>
      <c r="AE18" s="39">
        <v>-5.42</v>
      </c>
      <c r="AF18" s="39">
        <v>-5.08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15.967058823529408</v>
      </c>
      <c r="D19" s="29">
        <v>17</v>
      </c>
      <c r="E19" s="29">
        <v>0</v>
      </c>
      <c r="F19" s="32">
        <v>271.43999999999994</v>
      </c>
      <c r="G19" s="30">
        <v>-5.33</v>
      </c>
      <c r="H19" s="31">
        <f t="shared" si="1"/>
        <v>1.9636015325670504E-2</v>
      </c>
      <c r="I19" s="31">
        <f t="shared" si="2"/>
        <v>0.15365395886675356</v>
      </c>
      <c r="J19" s="32">
        <f t="shared" si="5"/>
        <v>41.707830594791581</v>
      </c>
      <c r="K19" s="32">
        <f t="shared" si="3"/>
        <v>2.4534017996936224</v>
      </c>
      <c r="L19" s="29">
        <v>26</v>
      </c>
      <c r="M19" s="33">
        <f t="shared" si="6"/>
        <v>0.65384615384615385</v>
      </c>
      <c r="N19" s="29">
        <v>105</v>
      </c>
      <c r="O19" s="34">
        <f t="shared" ref="O19:P19" si="27">D19/7</f>
        <v>2.4285714285714284</v>
      </c>
      <c r="P19" s="34">
        <f t="shared" si="27"/>
        <v>0</v>
      </c>
      <c r="Q19" s="29">
        <f t="shared" si="8"/>
        <v>43</v>
      </c>
      <c r="R19" s="29"/>
      <c r="S19" s="35">
        <v>1.56756756756756</v>
      </c>
      <c r="T19" s="28">
        <v>290</v>
      </c>
      <c r="U19" s="36">
        <v>100</v>
      </c>
      <c r="V19" s="37" t="s">
        <v>727</v>
      </c>
      <c r="W19" s="28">
        <v>2</v>
      </c>
      <c r="X19" s="38">
        <f t="shared" si="9"/>
        <v>0.11764705882352941</v>
      </c>
      <c r="Y19" s="39">
        <f t="shared" si="10"/>
        <v>2.665</v>
      </c>
      <c r="Z19" s="28">
        <v>0</v>
      </c>
      <c r="AA19" s="28" t="s">
        <v>34</v>
      </c>
      <c r="AB19" s="40">
        <f t="shared" si="11"/>
        <v>-0.69</v>
      </c>
      <c r="AC19" s="41">
        <v>4.3528107638888883E-2</v>
      </c>
      <c r="AD19" s="39">
        <f t="shared" si="12"/>
        <v>-1.0211694052083331</v>
      </c>
      <c r="AE19" s="39">
        <v>-5.42</v>
      </c>
      <c r="AF19" s="39">
        <v>-5.3250000000000002</v>
      </c>
      <c r="AG19" s="39">
        <v>0</v>
      </c>
    </row>
    <row r="20" spans="1:33" ht="15.75" customHeight="1" x14ac:dyDescent="0.2">
      <c r="A20" s="28" t="s">
        <v>62</v>
      </c>
      <c r="B20" s="28" t="s">
        <v>803</v>
      </c>
      <c r="C20" s="15">
        <f t="shared" si="4"/>
        <v>16.169499999999999</v>
      </c>
      <c r="D20" s="29">
        <v>20</v>
      </c>
      <c r="E20" s="29">
        <v>1</v>
      </c>
      <c r="F20" s="32">
        <v>323.39</v>
      </c>
      <c r="G20" s="30">
        <v>-5.93</v>
      </c>
      <c r="H20" s="31">
        <f t="shared" si="1"/>
        <v>1.8336992485852993E-2</v>
      </c>
      <c r="I20" s="31">
        <f t="shared" si="2"/>
        <v>0.16342535090499588</v>
      </c>
      <c r="J20" s="32">
        <f t="shared" si="5"/>
        <v>52.850124229166617</v>
      </c>
      <c r="K20" s="32">
        <f t="shared" si="3"/>
        <v>2.6425062114583309</v>
      </c>
      <c r="L20" s="29">
        <v>23</v>
      </c>
      <c r="M20" s="33">
        <f t="shared" si="6"/>
        <v>0.86956521739130432</v>
      </c>
      <c r="N20" s="29">
        <v>84</v>
      </c>
      <c r="O20" s="34">
        <f t="shared" ref="O20:P20" si="28">D20/7</f>
        <v>2.8571428571428572</v>
      </c>
      <c r="P20" s="34">
        <f t="shared" si="28"/>
        <v>0.14285714285714285</v>
      </c>
      <c r="Q20" s="29">
        <f t="shared" si="8"/>
        <v>28</v>
      </c>
      <c r="R20" s="29"/>
      <c r="S20" s="35">
        <v>1.5849056603773499</v>
      </c>
      <c r="T20" s="28">
        <v>290</v>
      </c>
      <c r="U20" s="36">
        <v>100</v>
      </c>
      <c r="V20" s="37" t="s">
        <v>728</v>
      </c>
      <c r="W20" s="28">
        <v>3</v>
      </c>
      <c r="X20" s="38">
        <f t="shared" si="9"/>
        <v>0.15</v>
      </c>
      <c r="Y20" s="39">
        <f t="shared" si="10"/>
        <v>1.4824999999999999</v>
      </c>
      <c r="Z20" s="28">
        <v>1</v>
      </c>
      <c r="AA20" s="28" t="s">
        <v>34</v>
      </c>
      <c r="AB20" s="40">
        <f t="shared" si="11"/>
        <v>-0.69</v>
      </c>
      <c r="AC20" s="41">
        <v>4.3528107638888883E-2</v>
      </c>
      <c r="AD20" s="39">
        <f t="shared" si="12"/>
        <v>-1.201375770833333</v>
      </c>
      <c r="AE20" s="39">
        <v>-5.42</v>
      </c>
      <c r="AF20" s="39">
        <v>-5.3250000000000002</v>
      </c>
      <c r="AG20" s="39">
        <v>0</v>
      </c>
    </row>
    <row r="21" spans="1:33" ht="15.75" customHeight="1" x14ac:dyDescent="0.2">
      <c r="A21" s="28" t="s">
        <v>63</v>
      </c>
      <c r="B21" s="28" t="s">
        <v>804</v>
      </c>
      <c r="C21" s="15">
        <f t="shared" si="4"/>
        <v>16.944615384615382</v>
      </c>
      <c r="D21" s="29">
        <v>13</v>
      </c>
      <c r="E21" s="29">
        <v>0</v>
      </c>
      <c r="F21" s="32">
        <v>220.27999999999997</v>
      </c>
      <c r="G21" s="30">
        <v>-4.08</v>
      </c>
      <c r="H21" s="31">
        <f t="shared" si="1"/>
        <v>1.8521881242055567E-2</v>
      </c>
      <c r="I21" s="31">
        <f t="shared" si="2"/>
        <v>0.19380836094497139</v>
      </c>
      <c r="J21" s="32">
        <f t="shared" si="5"/>
        <v>42.692105748958291</v>
      </c>
      <c r="K21" s="32">
        <f t="shared" si="3"/>
        <v>3.2840081345352532</v>
      </c>
      <c r="L21" s="29">
        <v>11</v>
      </c>
      <c r="M21" s="33">
        <f t="shared" si="6"/>
        <v>1.1818181818181819</v>
      </c>
      <c r="N21" s="29">
        <v>69</v>
      </c>
      <c r="O21" s="34">
        <f t="shared" ref="O21:P21" si="29">D21/7</f>
        <v>1.8571428571428572</v>
      </c>
      <c r="P21" s="34">
        <f t="shared" si="29"/>
        <v>0</v>
      </c>
      <c r="Q21" s="29">
        <f t="shared" si="8"/>
        <v>37</v>
      </c>
      <c r="R21" s="29"/>
      <c r="S21" s="35">
        <v>1.3099041533546301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4.3528107638888883E-2</v>
      </c>
      <c r="AD21" s="39">
        <f t="shared" si="12"/>
        <v>-0.78089425104166654</v>
      </c>
      <c r="AE21" s="39">
        <v>-5.42</v>
      </c>
      <c r="AF21" s="39">
        <v>-5.3250000000000002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16.254999999999999</v>
      </c>
      <c r="D22" s="29">
        <v>14</v>
      </c>
      <c r="E22" s="29">
        <v>0</v>
      </c>
      <c r="F22" s="30">
        <v>227.57</v>
      </c>
      <c r="G22" s="30">
        <v>-1.8</v>
      </c>
      <c r="H22" s="31">
        <f t="shared" si="1"/>
        <v>7.9096541723425763E-3</v>
      </c>
      <c r="I22" s="31">
        <f t="shared" si="2"/>
        <v>0.17736756584970184</v>
      </c>
      <c r="J22" s="32">
        <f t="shared" si="5"/>
        <v>40.363536960416646</v>
      </c>
      <c r="K22" s="32">
        <f t="shared" si="3"/>
        <v>2.8831097828869034</v>
      </c>
      <c r="L22" s="29">
        <v>17</v>
      </c>
      <c r="M22" s="33">
        <f t="shared" si="6"/>
        <v>0.82352941176470584</v>
      </c>
      <c r="N22" s="29">
        <v>57</v>
      </c>
      <c r="O22" s="34">
        <f t="shared" ref="O22:P22" si="30">D22/7</f>
        <v>2</v>
      </c>
      <c r="P22" s="34">
        <f t="shared" si="30"/>
        <v>0</v>
      </c>
      <c r="Q22" s="29">
        <f t="shared" si="8"/>
        <v>28</v>
      </c>
      <c r="R22" s="29"/>
      <c r="S22" s="35">
        <v>1.44561403508771</v>
      </c>
      <c r="T22" s="28">
        <v>290</v>
      </c>
      <c r="U22" s="36">
        <v>100</v>
      </c>
      <c r="V22" s="37" t="s">
        <v>730</v>
      </c>
      <c r="W22" s="28">
        <v>0</v>
      </c>
      <c r="X22" s="38">
        <f t="shared" si="9"/>
        <v>0</v>
      </c>
      <c r="Y22" s="39">
        <f t="shared" si="10"/>
        <v>1.8</v>
      </c>
      <c r="Z22" s="28">
        <v>1</v>
      </c>
      <c r="AA22" s="28" t="s">
        <v>34</v>
      </c>
      <c r="AB22" s="40">
        <f t="shared" si="11"/>
        <v>-0.69</v>
      </c>
      <c r="AC22" s="41">
        <v>4.3528107638888883E-2</v>
      </c>
      <c r="AD22" s="39">
        <f t="shared" si="12"/>
        <v>-0.84096303958333318</v>
      </c>
      <c r="AE22" s="39">
        <v>-5.42</v>
      </c>
      <c r="AF22" s="39">
        <v>-5.3250000000000002</v>
      </c>
      <c r="AG22" s="39">
        <v>0</v>
      </c>
    </row>
    <row r="23" spans="1:33" ht="15.75" customHeight="1" x14ac:dyDescent="0.2">
      <c r="A23" s="28" t="s">
        <v>65</v>
      </c>
      <c r="B23" s="28" t="s">
        <v>805</v>
      </c>
      <c r="C23" s="15">
        <f t="shared" si="4"/>
        <v>16.434545454545457</v>
      </c>
      <c r="D23" s="29">
        <v>11</v>
      </c>
      <c r="E23" s="29">
        <v>0</v>
      </c>
      <c r="F23" s="32">
        <v>180.78000000000003</v>
      </c>
      <c r="G23" s="30">
        <v>-4.4399999999999995</v>
      </c>
      <c r="H23" s="31">
        <f t="shared" si="1"/>
        <v>2.4560238964487214E-2</v>
      </c>
      <c r="I23" s="31">
        <f t="shared" si="2"/>
        <v>0.16797899837394445</v>
      </c>
      <c r="J23" s="32">
        <f t="shared" si="5"/>
        <v>30.367243326041681</v>
      </c>
      <c r="K23" s="32">
        <f t="shared" si="3"/>
        <v>2.7606584841856074</v>
      </c>
      <c r="L23" s="29">
        <v>18</v>
      </c>
      <c r="M23" s="33">
        <f t="shared" si="6"/>
        <v>0.61111111111111116</v>
      </c>
      <c r="N23" s="29">
        <v>44</v>
      </c>
      <c r="O23" s="34">
        <f t="shared" ref="O23:P23" si="31">D23/7</f>
        <v>1.5714285714285714</v>
      </c>
      <c r="P23" s="34">
        <f t="shared" si="31"/>
        <v>0</v>
      </c>
      <c r="Q23" s="29">
        <f t="shared" si="8"/>
        <v>28</v>
      </c>
      <c r="R23" s="29"/>
      <c r="S23" s="35">
        <v>1.6245210727969299</v>
      </c>
      <c r="T23" s="28">
        <v>290</v>
      </c>
      <c r="U23" s="36">
        <v>100</v>
      </c>
      <c r="V23" s="37" t="s">
        <v>730</v>
      </c>
      <c r="W23" s="28">
        <v>2</v>
      </c>
      <c r="X23" s="38">
        <f t="shared" si="9"/>
        <v>0.18181818181818182</v>
      </c>
      <c r="Y23" s="39">
        <f t="shared" si="10"/>
        <v>1.4799999999999998</v>
      </c>
      <c r="Z23" s="28">
        <v>1</v>
      </c>
      <c r="AA23" s="28" t="s">
        <v>34</v>
      </c>
      <c r="AB23" s="40">
        <f t="shared" si="11"/>
        <v>-0.69</v>
      </c>
      <c r="AC23" s="41">
        <v>4.3528107638888883E-2</v>
      </c>
      <c r="AD23" s="39">
        <f t="shared" si="12"/>
        <v>-0.66075667395833315</v>
      </c>
      <c r="AE23" s="39">
        <v>-5.42</v>
      </c>
      <c r="AF23" s="39">
        <v>-5.3250000000000002</v>
      </c>
      <c r="AG23" s="39">
        <v>0</v>
      </c>
    </row>
    <row r="24" spans="1:33" ht="15.75" customHeight="1" x14ac:dyDescent="0.2">
      <c r="A24" s="28" t="s">
        <v>66</v>
      </c>
      <c r="B24" s="28" t="s">
        <v>479</v>
      </c>
      <c r="C24" s="15">
        <f t="shared" si="4"/>
        <v>15.593333333333334</v>
      </c>
      <c r="D24" s="29">
        <v>12</v>
      </c>
      <c r="E24" s="29">
        <v>1</v>
      </c>
      <c r="F24" s="32">
        <v>187.12</v>
      </c>
      <c r="G24" s="32">
        <v>-13.09</v>
      </c>
      <c r="H24" s="31">
        <f t="shared" si="1"/>
        <v>6.9955109020949119E-2</v>
      </c>
      <c r="I24" s="31">
        <f t="shared" si="2"/>
        <v>8.7116152936618174E-2</v>
      </c>
      <c r="J24" s="32">
        <f t="shared" si="5"/>
        <v>16.301174537499993</v>
      </c>
      <c r="K24" s="32">
        <f t="shared" si="3"/>
        <v>1.3584312114583328</v>
      </c>
      <c r="L24" s="29">
        <v>19</v>
      </c>
      <c r="M24" s="33">
        <f t="shared" si="6"/>
        <v>0.63157894736842102</v>
      </c>
      <c r="N24" s="29">
        <v>32</v>
      </c>
      <c r="O24" s="34">
        <f t="shared" ref="O24:P24" si="32">D24/7</f>
        <v>1.7142857142857142</v>
      </c>
      <c r="P24" s="34">
        <f t="shared" si="32"/>
        <v>0.14285714285714285</v>
      </c>
      <c r="Q24" s="29">
        <f t="shared" si="8"/>
        <v>17</v>
      </c>
      <c r="R24" s="29"/>
      <c r="S24" s="35">
        <v>1.7825159914712101</v>
      </c>
      <c r="T24" s="28">
        <v>290</v>
      </c>
      <c r="U24" s="36">
        <v>100</v>
      </c>
      <c r="V24" s="37" t="s">
        <v>732</v>
      </c>
      <c r="W24" s="28">
        <v>1</v>
      </c>
      <c r="X24" s="38">
        <f t="shared" si="9"/>
        <v>8.3333333333333329E-2</v>
      </c>
      <c r="Y24" s="39">
        <f t="shared" si="10"/>
        <v>6.5449999999999999</v>
      </c>
      <c r="Z24" s="28">
        <v>1</v>
      </c>
      <c r="AA24" s="28" t="s">
        <v>34</v>
      </c>
      <c r="AB24" s="40">
        <f t="shared" si="11"/>
        <v>-0.69</v>
      </c>
      <c r="AC24" s="41">
        <v>4.3528107638888883E-2</v>
      </c>
      <c r="AD24" s="39">
        <f t="shared" si="12"/>
        <v>-0.7208254624999999</v>
      </c>
      <c r="AE24" s="39">
        <v>-5.42</v>
      </c>
      <c r="AF24" s="39">
        <v>-5.3250000000000002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14.332857142857142</v>
      </c>
      <c r="D25" s="29">
        <v>14</v>
      </c>
      <c r="E25" s="29">
        <v>1</v>
      </c>
      <c r="F25" s="32">
        <v>200.66</v>
      </c>
      <c r="G25" s="32">
        <v>-3.32</v>
      </c>
      <c r="H25" s="31">
        <f t="shared" si="1"/>
        <v>1.6545400179407952E-2</v>
      </c>
      <c r="I25" s="31">
        <f t="shared" si="2"/>
        <v>7.9238697101647826E-2</v>
      </c>
      <c r="J25" s="32">
        <f t="shared" si="5"/>
        <v>15.900036960416653</v>
      </c>
      <c r="K25" s="32">
        <f t="shared" si="3"/>
        <v>1.1357169257440467</v>
      </c>
      <c r="L25" s="29">
        <v>35</v>
      </c>
      <c r="M25" s="33">
        <f t="shared" si="6"/>
        <v>0.4</v>
      </c>
      <c r="N25" s="29">
        <v>18</v>
      </c>
      <c r="O25" s="34">
        <f t="shared" ref="O25:P25" si="33">D25/7</f>
        <v>2</v>
      </c>
      <c r="P25" s="34">
        <f t="shared" si="33"/>
        <v>0.14285714285714285</v>
      </c>
      <c r="Q25" s="29">
        <f t="shared" si="8"/>
        <v>8</v>
      </c>
      <c r="R25" s="29"/>
      <c r="S25" s="35">
        <v>2.0254452926208648</v>
      </c>
      <c r="T25" s="28">
        <v>490</v>
      </c>
      <c r="U25" s="36">
        <v>100</v>
      </c>
      <c r="V25" s="37" t="s">
        <v>732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4.3528107638888883E-2</v>
      </c>
      <c r="AD25" s="39">
        <f t="shared" si="12"/>
        <v>-0.84096303958333318</v>
      </c>
      <c r="AE25" s="39">
        <v>-5.42</v>
      </c>
      <c r="AF25" s="39">
        <v>-5.33</v>
      </c>
      <c r="AG25" s="39">
        <v>0</v>
      </c>
    </row>
    <row r="26" spans="1:33" ht="15.75" customHeight="1" x14ac:dyDescent="0.2">
      <c r="A26" s="14" t="s">
        <v>68</v>
      </c>
      <c r="B26" s="14" t="s">
        <v>100</v>
      </c>
      <c r="C26" s="15">
        <f t="shared" si="4"/>
        <v>13.406470588235294</v>
      </c>
      <c r="D26" s="16">
        <v>17</v>
      </c>
      <c r="E26" s="16">
        <v>0</v>
      </c>
      <c r="F26" s="17">
        <v>227.91</v>
      </c>
      <c r="G26" s="17">
        <v>-7.9</v>
      </c>
      <c r="H26" s="31">
        <f t="shared" si="1"/>
        <v>3.4662805493396516E-2</v>
      </c>
      <c r="I26" s="31">
        <f t="shared" si="2"/>
        <v>4.3764339409379405E-2</v>
      </c>
      <c r="J26" s="32">
        <f t="shared" si="5"/>
        <v>9.9743305947916596</v>
      </c>
      <c r="K26" s="32">
        <f t="shared" si="3"/>
        <v>0.58672532910539177</v>
      </c>
      <c r="L26" s="16">
        <v>22</v>
      </c>
      <c r="M26" s="33">
        <f t="shared" si="6"/>
        <v>0.77272727272727271</v>
      </c>
      <c r="N26" s="16">
        <v>5</v>
      </c>
      <c r="O26" s="34">
        <f t="shared" ref="O26:P26" si="34">D26/7</f>
        <v>2.4285714285714284</v>
      </c>
      <c r="P26" s="34">
        <f t="shared" si="34"/>
        <v>0</v>
      </c>
      <c r="Q26" s="29">
        <f t="shared" si="8"/>
        <v>2</v>
      </c>
      <c r="R26" s="29"/>
      <c r="S26" s="21">
        <v>1.9662650602409639</v>
      </c>
      <c r="T26" s="28">
        <v>390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3.95</v>
      </c>
      <c r="Z26" s="14">
        <v>2</v>
      </c>
      <c r="AA26" s="28" t="s">
        <v>34</v>
      </c>
      <c r="AB26" s="40">
        <f t="shared" si="11"/>
        <v>-0.69</v>
      </c>
      <c r="AC26" s="41">
        <v>4.3528107638888883E-2</v>
      </c>
      <c r="AD26" s="39">
        <f t="shared" si="12"/>
        <v>-1.0211694052083331</v>
      </c>
      <c r="AE26" s="25">
        <v>-4.95</v>
      </c>
      <c r="AF26" s="25">
        <v>-5.3339999999999996</v>
      </c>
      <c r="AG26" s="25">
        <v>0</v>
      </c>
    </row>
    <row r="27" spans="1:33" ht="15.75" customHeight="1" x14ac:dyDescent="0.2">
      <c r="A27" s="14" t="s">
        <v>69</v>
      </c>
      <c r="B27" s="14" t="s">
        <v>100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1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2.152974504249292</v>
      </c>
      <c r="T27" s="28">
        <v>390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4.3528107638888883E-2</v>
      </c>
      <c r="AD27" s="39">
        <f t="shared" si="12"/>
        <v>0</v>
      </c>
      <c r="AE27" s="25">
        <v>-4.95</v>
      </c>
      <c r="AF27" s="25">
        <v>-5.3549999999999898</v>
      </c>
      <c r="AG27" s="25">
        <v>0</v>
      </c>
    </row>
    <row r="28" spans="1:33" ht="15.75" customHeight="1" x14ac:dyDescent="0.2">
      <c r="A28" s="14" t="s">
        <v>70</v>
      </c>
      <c r="B28" s="28" t="s">
        <v>98</v>
      </c>
      <c r="C28" s="15">
        <f t="shared" si="4"/>
        <v>13.06</v>
      </c>
      <c r="D28" s="16">
        <v>1</v>
      </c>
      <c r="E28" s="16">
        <v>0</v>
      </c>
      <c r="F28" s="17">
        <v>13.06</v>
      </c>
      <c r="G28" s="17">
        <v>0</v>
      </c>
      <c r="H28" s="31">
        <f t="shared" si="1"/>
        <v>0</v>
      </c>
      <c r="I28" s="31">
        <f t="shared" si="2"/>
        <v>5.6350016191297418E-2</v>
      </c>
      <c r="J28" s="32">
        <f t="shared" si="5"/>
        <v>0.73593121145834428</v>
      </c>
      <c r="K28" s="32">
        <f t="shared" si="3"/>
        <v>0.73593121145834428</v>
      </c>
      <c r="L28" s="16">
        <v>12</v>
      </c>
      <c r="M28" s="33">
        <f t="shared" si="6"/>
        <v>8.3333333333333329E-2</v>
      </c>
      <c r="N28" s="16">
        <v>100</v>
      </c>
      <c r="O28" s="34">
        <f t="shared" ref="O28:P28" si="36">D28/7</f>
        <v>0.14285714285714285</v>
      </c>
      <c r="P28" s="34">
        <f t="shared" si="36"/>
        <v>0</v>
      </c>
      <c r="Q28" s="29">
        <f t="shared" si="8"/>
        <v>700</v>
      </c>
      <c r="R28" s="29"/>
      <c r="S28" s="21">
        <v>1.6714975845410629</v>
      </c>
      <c r="T28" s="28">
        <v>390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4.3528107638888883E-2</v>
      </c>
      <c r="AD28" s="39">
        <f t="shared" si="12"/>
        <v>-6.0068788541666654E-2</v>
      </c>
      <c r="AE28" s="25">
        <v>-4.95</v>
      </c>
      <c r="AF28" s="25">
        <v>-5.3549999999999898</v>
      </c>
      <c r="AG28" s="25">
        <v>0</v>
      </c>
    </row>
    <row r="29" spans="1:33" ht="15.75" customHeight="1" x14ac:dyDescent="0.2">
      <c r="A29" s="14" t="s">
        <v>71</v>
      </c>
      <c r="B29" s="14" t="s">
        <v>806</v>
      </c>
      <c r="C29" s="15">
        <f t="shared" si="4"/>
        <v>12.965652173913043</v>
      </c>
      <c r="D29" s="16">
        <v>23</v>
      </c>
      <c r="E29" s="16">
        <v>0</v>
      </c>
      <c r="F29" s="17">
        <v>298.20999999999998</v>
      </c>
      <c r="G29" s="17">
        <v>0</v>
      </c>
      <c r="H29" s="31">
        <f t="shared" si="1"/>
        <v>0</v>
      </c>
      <c r="I29" s="31">
        <f t="shared" si="2"/>
        <v>5.6692706577719201E-2</v>
      </c>
      <c r="J29" s="32">
        <f t="shared" si="5"/>
        <v>16.906332028541641</v>
      </c>
      <c r="K29" s="32">
        <f t="shared" si="3"/>
        <v>0.73505791428441913</v>
      </c>
      <c r="L29" s="16">
        <v>28</v>
      </c>
      <c r="M29" s="33">
        <f t="shared" si="6"/>
        <v>0.8214285714285714</v>
      </c>
      <c r="N29" s="16">
        <v>141</v>
      </c>
      <c r="O29" s="34">
        <f t="shared" ref="O29:P29" si="37">D29/7</f>
        <v>3.2857142857142856</v>
      </c>
      <c r="P29" s="34">
        <f t="shared" si="37"/>
        <v>0</v>
      </c>
      <c r="Q29" s="29">
        <f t="shared" si="8"/>
        <v>42</v>
      </c>
      <c r="R29" s="29"/>
      <c r="S29" s="21">
        <v>1.717026378896882</v>
      </c>
      <c r="T29" s="28">
        <v>390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4.3528107638888883E-2</v>
      </c>
      <c r="AD29" s="39">
        <f t="shared" si="12"/>
        <v>-1.3815821364583329</v>
      </c>
      <c r="AE29" s="25">
        <v>-4.95</v>
      </c>
      <c r="AF29" s="25">
        <v>-5.275677645</v>
      </c>
      <c r="AG29" s="25">
        <v>0</v>
      </c>
    </row>
    <row r="30" spans="1:33" ht="15.75" customHeight="1" x14ac:dyDescent="0.2">
      <c r="A30" s="14" t="s">
        <v>72</v>
      </c>
      <c r="B30" s="14" t="s">
        <v>807</v>
      </c>
      <c r="C30" s="15">
        <f t="shared" si="4"/>
        <v>13.721052631578949</v>
      </c>
      <c r="D30" s="16">
        <v>19</v>
      </c>
      <c r="E30" s="16">
        <v>2</v>
      </c>
      <c r="F30" s="17">
        <v>260.70000000000005</v>
      </c>
      <c r="G30" s="17">
        <v>0</v>
      </c>
      <c r="H30" s="31">
        <f t="shared" si="1"/>
        <v>0</v>
      </c>
      <c r="I30" s="31">
        <f t="shared" si="2"/>
        <v>9.9518721884190073E-2</v>
      </c>
      <c r="J30" s="32">
        <f t="shared" si="5"/>
        <v>25.944530795208358</v>
      </c>
      <c r="K30" s="32">
        <f t="shared" si="3"/>
        <v>1.3655016208004398</v>
      </c>
      <c r="L30" s="16">
        <v>18</v>
      </c>
      <c r="M30" s="33">
        <f t="shared" si="6"/>
        <v>1.0555555555555556</v>
      </c>
      <c r="N30" s="16">
        <v>107</v>
      </c>
      <c r="O30" s="34">
        <f t="shared" ref="O30:P30" si="38">D30/7</f>
        <v>2.7142857142857144</v>
      </c>
      <c r="P30" s="34">
        <f t="shared" si="38"/>
        <v>0.2857142857142857</v>
      </c>
      <c r="Q30" s="29">
        <f t="shared" si="8"/>
        <v>35</v>
      </c>
      <c r="R30" s="29"/>
      <c r="S30" s="21">
        <v>1.92</v>
      </c>
      <c r="T30" s="28">
        <v>390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5.1967732638888882E-2</v>
      </c>
      <c r="AD30" s="39">
        <f t="shared" si="12"/>
        <v>-1.3625939497916661</v>
      </c>
      <c r="AE30" s="25">
        <v>-4.95</v>
      </c>
      <c r="AF30" s="25">
        <v>-5.275677645</v>
      </c>
      <c r="AG30" s="25">
        <v>0</v>
      </c>
    </row>
    <row r="31" spans="1:33" ht="15.75" customHeight="1" x14ac:dyDescent="0.2">
      <c r="A31" s="14" t="s">
        <v>73</v>
      </c>
      <c r="B31" s="50" t="s">
        <v>350</v>
      </c>
      <c r="C31" s="15">
        <f t="shared" si="4"/>
        <v>15.346363636363636</v>
      </c>
      <c r="D31" s="16">
        <v>11</v>
      </c>
      <c r="E31" s="16">
        <v>0</v>
      </c>
      <c r="F31" s="17">
        <v>168.81</v>
      </c>
      <c r="G31" s="42">
        <v>0</v>
      </c>
      <c r="H31" s="31">
        <f t="shared" si="1"/>
        <v>0</v>
      </c>
      <c r="I31" s="31">
        <f t="shared" si="2"/>
        <v>0.17900110019277077</v>
      </c>
      <c r="J31" s="32">
        <f t="shared" si="5"/>
        <v>30.217175723541633</v>
      </c>
      <c r="K31" s="32">
        <f t="shared" si="3"/>
        <v>2.7470159748674212</v>
      </c>
      <c r="L31" s="16">
        <v>23</v>
      </c>
      <c r="M31" s="33">
        <f t="shared" si="6"/>
        <v>0.47826086956521741</v>
      </c>
      <c r="N31" s="16">
        <v>106</v>
      </c>
      <c r="O31" s="34">
        <f t="shared" ref="O31:P32" si="39">D31/7</f>
        <v>1.5714285714285714</v>
      </c>
      <c r="P31" s="34">
        <f t="shared" si="39"/>
        <v>0</v>
      </c>
      <c r="Q31" s="29">
        <f t="shared" si="8"/>
        <v>67</v>
      </c>
      <c r="R31" s="29"/>
      <c r="S31" s="21">
        <v>2.41696113074204</v>
      </c>
      <c r="T31" s="14">
        <v>190</v>
      </c>
      <c r="U31" s="22" t="s">
        <v>33</v>
      </c>
      <c r="V31" s="1" t="s">
        <v>1486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5.1967732638888882E-2</v>
      </c>
      <c r="AD31" s="39">
        <f t="shared" si="12"/>
        <v>-0.7888701814583331</v>
      </c>
      <c r="AE31" s="43">
        <v>-4.95</v>
      </c>
      <c r="AF31" s="43">
        <v>-5.2756776450000009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15.377333333333333</v>
      </c>
      <c r="D32" s="52">
        <v>15</v>
      </c>
      <c r="E32" s="52">
        <v>0</v>
      </c>
      <c r="F32" s="53">
        <v>230.66</v>
      </c>
      <c r="G32" s="53">
        <v>0</v>
      </c>
      <c r="H32" s="31">
        <f t="shared" si="1"/>
        <v>0</v>
      </c>
      <c r="I32" s="31">
        <f t="shared" si="2"/>
        <v>0.18035248096494833</v>
      </c>
      <c r="J32" s="32">
        <f t="shared" si="5"/>
        <v>41.600103259374983</v>
      </c>
      <c r="K32" s="32">
        <f t="shared" si="3"/>
        <v>2.7733402172916657</v>
      </c>
      <c r="L32" s="52">
        <v>24</v>
      </c>
      <c r="M32" s="33">
        <f t="shared" si="6"/>
        <v>0.625</v>
      </c>
      <c r="N32" s="52">
        <v>91</v>
      </c>
      <c r="O32" s="34">
        <f t="shared" si="39"/>
        <v>2.1428571428571428</v>
      </c>
      <c r="P32" s="34">
        <f t="shared" si="39"/>
        <v>0</v>
      </c>
      <c r="Q32" s="29">
        <f t="shared" si="8"/>
        <v>42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2.7918367346938782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5.1967732638888882E-2</v>
      </c>
      <c r="AD32" s="39">
        <f t="shared" si="12"/>
        <v>-1.0757320656249996</v>
      </c>
      <c r="AE32" s="58">
        <v>-4.95</v>
      </c>
      <c r="AF32" s="58">
        <v>-5.275677645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4" customWidth="1"/>
    <col min="22" max="22" width="11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Info!B1:BJ5000""),3,FALSE),"""")"),"6 Ft White Extension Cord 2 Pack - 16/2 Durable Electrical Cable")</f>
        <v>6 Ft White Extension Cord 2 Pack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Info!B1:BJ5000""),2,FALSE),"""")"),"B07Q5G8N9N")</f>
        <v>B07Q5G8N9N</v>
      </c>
      <c r="B2" s="3" t="s">
        <v>808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92" customHeight="1" x14ac:dyDescent="0.2">
      <c r="A3" s="76" t="s">
        <v>30</v>
      </c>
      <c r="B3" s="77"/>
      <c r="C3" s="47">
        <f>((AE32+AF32)/0.85)*-1</f>
        <v>6.4688235294117646</v>
      </c>
      <c r="D3" s="5">
        <f>SUM(D4:D99765)</f>
        <v>1294</v>
      </c>
      <c r="E3" s="5"/>
      <c r="F3" s="6">
        <f t="shared" ref="F3:G3" si="0">SUM(F4:F99765)</f>
        <v>10326.320000000003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0.17012343726441864</v>
      </c>
      <c r="J3" s="6">
        <f>SUM(J4:J99765)</f>
        <v>1756.749052692312</v>
      </c>
      <c r="K3" s="6">
        <f t="shared" ref="K3:K32" si="3">J3/D3</f>
        <v>1.3576113235643834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Sheet!a1:g5000""),2,FALSE),"""")"),"9.5 - March
7 - April
5 - May
6.5 - June
6.5 - July
5.5 - Aug
5.5 - Sept
3 - Oct
6.5 - Nov
7.5 - Dec
7.5 - Jan
6 - Feb")</f>
        <v>9.5 - March
7 - April
5 - May
6.5 - June
6.5 - July
5.5 - Aug
5.5 - Sept
3 - Oct
6.5 - Nov
7.5 - Dec
7.5 - Jan
6 -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QTY-77")</f>
        <v>Del QTY-77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QTY-50")</f>
        <v>US QTY-50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-26.116154999999992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Info!B2:BZ7000""),37,FALSE)),"""")*-1"),-1.8585)</f>
        <v>-1.8585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6.7972972972972903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-1.8056820512820513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>
        <v>3.8347107438016499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-1.8056820512820513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>
        <v>5.05382436260623</v>
      </c>
      <c r="T6" s="28">
        <v>1800</v>
      </c>
      <c r="U6" s="36">
        <v>125</v>
      </c>
      <c r="V6" s="37" t="s">
        <v>809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-1.8056820512820513</v>
      </c>
      <c r="AG6" s="39">
        <v>0</v>
      </c>
    </row>
    <row r="7" spans="1:33" ht="15.75" customHeight="1" x14ac:dyDescent="0.2">
      <c r="A7" s="28" t="s">
        <v>39</v>
      </c>
      <c r="B7" s="28" t="s">
        <v>810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125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8.5098039215686203</v>
      </c>
      <c r="T7" s="28">
        <v>1650</v>
      </c>
      <c r="U7" s="36">
        <v>125</v>
      </c>
      <c r="V7" s="37" t="s">
        <v>811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-1.8056820512820513</v>
      </c>
      <c r="AG7" s="39">
        <v>0</v>
      </c>
    </row>
    <row r="8" spans="1:33" ht="15.75" customHeight="1" x14ac:dyDescent="0.2">
      <c r="A8" s="28" t="s">
        <v>41</v>
      </c>
      <c r="B8" s="28" t="s">
        <v>98</v>
      </c>
      <c r="C8" s="15">
        <f t="shared" si="4"/>
        <v>8.1114705882352975</v>
      </c>
      <c r="D8" s="29">
        <v>34</v>
      </c>
      <c r="E8" s="29">
        <v>0</v>
      </c>
      <c r="F8" s="30">
        <v>275.79000000000013</v>
      </c>
      <c r="G8" s="30">
        <v>0</v>
      </c>
      <c r="H8" s="31">
        <f t="shared" si="1"/>
        <v>0</v>
      </c>
      <c r="I8" s="31">
        <f t="shared" si="2"/>
        <v>0.19534897929584133</v>
      </c>
      <c r="J8" s="32">
        <f t="shared" si="5"/>
        <v>53.875295000000108</v>
      </c>
      <c r="K8" s="32">
        <f t="shared" si="3"/>
        <v>1.5845675000000032</v>
      </c>
      <c r="L8" s="29">
        <v>33</v>
      </c>
      <c r="M8" s="33">
        <f t="shared" si="6"/>
        <v>1.0303030303030303</v>
      </c>
      <c r="N8" s="29">
        <v>224</v>
      </c>
      <c r="O8" s="34">
        <f t="shared" ref="O8:P8" si="16">D8/7</f>
        <v>4.8571428571428568</v>
      </c>
      <c r="P8" s="34">
        <f t="shared" si="16"/>
        <v>0</v>
      </c>
      <c r="Q8" s="29">
        <f t="shared" si="8"/>
        <v>46</v>
      </c>
      <c r="R8" s="29"/>
      <c r="S8" s="35">
        <v>4.02739726027397</v>
      </c>
      <c r="T8" s="28">
        <v>1525</v>
      </c>
      <c r="U8" s="36">
        <v>150</v>
      </c>
      <c r="V8" s="37" t="s">
        <v>812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1.4624999999999999E-2</v>
      </c>
      <c r="AD8" s="39">
        <f t="shared" si="12"/>
        <v>-0.68620499999999984</v>
      </c>
      <c r="AE8" s="39">
        <v>-3.48</v>
      </c>
      <c r="AF8" s="39">
        <v>-1.81</v>
      </c>
      <c r="AG8" s="39">
        <v>0</v>
      </c>
    </row>
    <row r="9" spans="1:33" ht="15.75" customHeight="1" x14ac:dyDescent="0.2">
      <c r="A9" s="28" t="s">
        <v>43</v>
      </c>
      <c r="B9" s="28" t="s">
        <v>813</v>
      </c>
      <c r="C9" s="15">
        <f t="shared" si="4"/>
        <v>7.9978947368421087</v>
      </c>
      <c r="D9" s="29">
        <v>38</v>
      </c>
      <c r="E9" s="29">
        <v>0</v>
      </c>
      <c r="F9" s="30">
        <v>303.92000000000013</v>
      </c>
      <c r="G9" s="30">
        <v>0</v>
      </c>
      <c r="H9" s="31">
        <f t="shared" si="1"/>
        <v>0</v>
      </c>
      <c r="I9" s="31">
        <f t="shared" si="2"/>
        <v>0.18486240770175821</v>
      </c>
      <c r="J9" s="32">
        <f t="shared" si="5"/>
        <v>56.183382948718382</v>
      </c>
      <c r="K9" s="32">
        <f t="shared" si="3"/>
        <v>1.4785100775978521</v>
      </c>
      <c r="L9" s="29">
        <v>53</v>
      </c>
      <c r="M9" s="33">
        <f t="shared" si="6"/>
        <v>0.71698113207547165</v>
      </c>
      <c r="N9" s="29">
        <v>185</v>
      </c>
      <c r="O9" s="34">
        <f t="shared" ref="O9:P9" si="17">D9/7</f>
        <v>5.4285714285714288</v>
      </c>
      <c r="P9" s="34">
        <f t="shared" si="17"/>
        <v>0</v>
      </c>
      <c r="Q9" s="29">
        <f t="shared" si="8"/>
        <v>34</v>
      </c>
      <c r="R9" s="29"/>
      <c r="S9" s="35">
        <v>2.7929373996789701</v>
      </c>
      <c r="T9" s="28">
        <v>1525</v>
      </c>
      <c r="U9" s="36">
        <v>100</v>
      </c>
      <c r="V9" s="37" t="s">
        <v>814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1.4624999999999999E-2</v>
      </c>
      <c r="AD9" s="39">
        <f t="shared" si="12"/>
        <v>-0.76693499999999981</v>
      </c>
      <c r="AE9" s="39">
        <v>-3.48</v>
      </c>
      <c r="AF9" s="39">
        <v>-1.81951794871794</v>
      </c>
      <c r="AG9" s="39">
        <v>0</v>
      </c>
    </row>
    <row r="10" spans="1:33" ht="15.75" customHeight="1" x14ac:dyDescent="0.2">
      <c r="A10" s="28" t="s">
        <v>45</v>
      </c>
      <c r="B10" s="28" t="s">
        <v>115</v>
      </c>
      <c r="C10" s="15">
        <f t="shared" si="4"/>
        <v>8.1623529411764775</v>
      </c>
      <c r="D10" s="29">
        <v>51</v>
      </c>
      <c r="E10" s="29">
        <v>0</v>
      </c>
      <c r="F10" s="30">
        <v>416.28000000000031</v>
      </c>
      <c r="G10" s="30">
        <v>0</v>
      </c>
      <c r="H10" s="31">
        <f t="shared" si="1"/>
        <v>0</v>
      </c>
      <c r="I10" s="31">
        <f t="shared" si="2"/>
        <v>0.19826385393337476</v>
      </c>
      <c r="J10" s="32">
        <f t="shared" si="5"/>
        <v>82.533277115385303</v>
      </c>
      <c r="K10" s="32">
        <f t="shared" si="3"/>
        <v>1.6182995512820648</v>
      </c>
      <c r="L10" s="29">
        <v>60</v>
      </c>
      <c r="M10" s="33">
        <f t="shared" si="6"/>
        <v>0.85</v>
      </c>
      <c r="N10" s="29">
        <v>85</v>
      </c>
      <c r="O10" s="34">
        <f t="shared" ref="O10:P10" si="18">D10/7</f>
        <v>7.2857142857142856</v>
      </c>
      <c r="P10" s="34">
        <f t="shared" si="18"/>
        <v>0</v>
      </c>
      <c r="Q10" s="29">
        <f t="shared" si="8"/>
        <v>11</v>
      </c>
      <c r="R10" s="29"/>
      <c r="S10" s="35">
        <v>3.78494623655914</v>
      </c>
      <c r="T10" s="28">
        <v>1525</v>
      </c>
      <c r="U10" s="36">
        <v>100</v>
      </c>
      <c r="V10" s="37" t="s">
        <v>815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1.4624999999999999E-2</v>
      </c>
      <c r="AD10" s="39">
        <f t="shared" si="12"/>
        <v>-1.0293074999999998</v>
      </c>
      <c r="AE10" s="39">
        <v>-3.48</v>
      </c>
      <c r="AF10" s="39">
        <v>-1.81951794871794</v>
      </c>
      <c r="AG10" s="39">
        <v>0</v>
      </c>
    </row>
    <row r="11" spans="1:33" ht="15.75" customHeight="1" x14ac:dyDescent="0.2">
      <c r="A11" s="28" t="s">
        <v>47</v>
      </c>
      <c r="B11" s="28" t="s">
        <v>119</v>
      </c>
      <c r="C11" s="15">
        <f t="shared" si="4"/>
        <v>8.4668965517241386</v>
      </c>
      <c r="D11" s="29">
        <v>29</v>
      </c>
      <c r="E11" s="29">
        <v>0</v>
      </c>
      <c r="F11" s="30">
        <v>245.54000000000002</v>
      </c>
      <c r="G11" s="30">
        <v>0</v>
      </c>
      <c r="H11" s="31">
        <f t="shared" si="1"/>
        <v>0</v>
      </c>
      <c r="I11" s="31">
        <f t="shared" si="2"/>
        <v>0.22170598267972524</v>
      </c>
      <c r="J11" s="32">
        <f t="shared" si="5"/>
        <v>54.437686987179738</v>
      </c>
      <c r="K11" s="32">
        <f t="shared" si="3"/>
        <v>1.8771616202475772</v>
      </c>
      <c r="L11" s="29">
        <v>44</v>
      </c>
      <c r="M11" s="33">
        <f t="shared" si="6"/>
        <v>0.65909090909090906</v>
      </c>
      <c r="N11" s="29">
        <v>230</v>
      </c>
      <c r="O11" s="34">
        <f t="shared" ref="O11:P11" si="19">D11/7</f>
        <v>4.1428571428571432</v>
      </c>
      <c r="P11" s="34">
        <f t="shared" si="19"/>
        <v>0</v>
      </c>
      <c r="Q11" s="29">
        <f t="shared" si="8"/>
        <v>55</v>
      </c>
      <c r="R11" s="29"/>
      <c r="S11" s="35">
        <v>4</v>
      </c>
      <c r="T11" s="28">
        <v>1753</v>
      </c>
      <c r="U11" s="36">
        <v>100</v>
      </c>
      <c r="V11" s="37" t="s">
        <v>816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1.4624999999999999E-2</v>
      </c>
      <c r="AD11" s="39">
        <f t="shared" si="12"/>
        <v>-0.58529249999999988</v>
      </c>
      <c r="AE11" s="39">
        <v>-3.48</v>
      </c>
      <c r="AF11" s="39">
        <v>-1.81951794871794</v>
      </c>
      <c r="AG11" s="39">
        <v>0</v>
      </c>
    </row>
    <row r="12" spans="1:33" ht="15.75" customHeight="1" x14ac:dyDescent="0.2">
      <c r="A12" s="28" t="s">
        <v>49</v>
      </c>
      <c r="B12" s="28" t="s">
        <v>817</v>
      </c>
      <c r="C12" s="15">
        <f t="shared" si="4"/>
        <v>8.6259375000000009</v>
      </c>
      <c r="D12" s="29">
        <v>32</v>
      </c>
      <c r="E12" s="29">
        <v>0</v>
      </c>
      <c r="F12" s="30">
        <v>276.03000000000003</v>
      </c>
      <c r="G12" s="30">
        <v>0</v>
      </c>
      <c r="H12" s="31">
        <f t="shared" si="1"/>
        <v>0</v>
      </c>
      <c r="I12" s="31">
        <f t="shared" si="2"/>
        <v>0.23329017005769634</v>
      </c>
      <c r="J12" s="32">
        <f t="shared" si="5"/>
        <v>64.395085641025929</v>
      </c>
      <c r="K12" s="32">
        <f t="shared" si="3"/>
        <v>2.0123464262820603</v>
      </c>
      <c r="L12" s="29">
        <v>35</v>
      </c>
      <c r="M12" s="33">
        <f t="shared" si="6"/>
        <v>0.91428571428571426</v>
      </c>
      <c r="N12" s="29">
        <v>126</v>
      </c>
      <c r="O12" s="34">
        <f t="shared" ref="O12:P12" si="20">D12/7</f>
        <v>4.5714285714285712</v>
      </c>
      <c r="P12" s="34">
        <f t="shared" si="20"/>
        <v>0</v>
      </c>
      <c r="Q12" s="29">
        <f t="shared" si="8"/>
        <v>27</v>
      </c>
      <c r="R12" s="29"/>
      <c r="S12" s="35">
        <v>6.2489959839357399</v>
      </c>
      <c r="T12" s="28">
        <v>1500</v>
      </c>
      <c r="U12" s="36">
        <v>150</v>
      </c>
      <c r="V12" s="37" t="s">
        <v>818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1.4624999999999999E-2</v>
      </c>
      <c r="AD12" s="39">
        <f t="shared" si="12"/>
        <v>-0.64583999999999986</v>
      </c>
      <c r="AE12" s="39">
        <v>-3.48</v>
      </c>
      <c r="AF12" s="39">
        <v>-1.81951794871794</v>
      </c>
      <c r="AG12" s="39">
        <v>0</v>
      </c>
    </row>
    <row r="13" spans="1:33" ht="15.75" customHeight="1" x14ac:dyDescent="0.2">
      <c r="A13" s="28" t="s">
        <v>51</v>
      </c>
      <c r="B13" s="28" t="s">
        <v>819</v>
      </c>
      <c r="C13" s="15">
        <f t="shared" si="4"/>
        <v>8.0367796610169542</v>
      </c>
      <c r="D13" s="29">
        <v>59</v>
      </c>
      <c r="E13" s="29">
        <v>0</v>
      </c>
      <c r="F13" s="32">
        <v>474.1700000000003</v>
      </c>
      <c r="G13" s="30">
        <v>0</v>
      </c>
      <c r="H13" s="31">
        <f t="shared" si="1"/>
        <v>0</v>
      </c>
      <c r="I13" s="31">
        <f t="shared" si="2"/>
        <v>0.18717449965202396</v>
      </c>
      <c r="J13" s="32">
        <f t="shared" si="5"/>
        <v>88.752532500000257</v>
      </c>
      <c r="K13" s="32">
        <f t="shared" si="3"/>
        <v>1.5042802118644112</v>
      </c>
      <c r="L13" s="29">
        <v>25</v>
      </c>
      <c r="M13" s="33">
        <f t="shared" si="6"/>
        <v>2.36</v>
      </c>
      <c r="N13" s="29">
        <v>242</v>
      </c>
      <c r="O13" s="34">
        <f t="shared" ref="O13:P13" si="21">D13/7</f>
        <v>8.4285714285714288</v>
      </c>
      <c r="P13" s="34">
        <f t="shared" si="21"/>
        <v>0</v>
      </c>
      <c r="Q13" s="29">
        <f t="shared" si="8"/>
        <v>28</v>
      </c>
      <c r="R13" s="29"/>
      <c r="S13" s="35">
        <v>3.1411992263055999</v>
      </c>
      <c r="T13" s="28">
        <v>1275</v>
      </c>
      <c r="U13" s="36">
        <v>400</v>
      </c>
      <c r="V13" s="37" t="s">
        <v>820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1.4624999999999999E-2</v>
      </c>
      <c r="AD13" s="39">
        <f t="shared" si="12"/>
        <v>-1.1907674999999998</v>
      </c>
      <c r="AE13" s="39">
        <v>-3.48</v>
      </c>
      <c r="AF13" s="39">
        <v>-1.8268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8.0616666666666674</v>
      </c>
      <c r="D14" s="29">
        <v>60</v>
      </c>
      <c r="E14" s="29">
        <v>0</v>
      </c>
      <c r="F14" s="32">
        <v>483.70000000000005</v>
      </c>
      <c r="G14" s="30">
        <v>0</v>
      </c>
      <c r="H14" s="31">
        <f t="shared" si="1"/>
        <v>0</v>
      </c>
      <c r="I14" s="31">
        <f t="shared" si="2"/>
        <v>0.18922069464544142</v>
      </c>
      <c r="J14" s="32">
        <f t="shared" si="5"/>
        <v>91.526050000000026</v>
      </c>
      <c r="K14" s="32">
        <f t="shared" si="3"/>
        <v>1.5254341666666671</v>
      </c>
      <c r="L14" s="29">
        <v>45</v>
      </c>
      <c r="M14" s="33">
        <f t="shared" si="6"/>
        <v>1.3333333333333333</v>
      </c>
      <c r="N14" s="29">
        <v>183</v>
      </c>
      <c r="O14" s="34">
        <f t="shared" ref="O14:P14" si="22">D14/7</f>
        <v>8.5714285714285712</v>
      </c>
      <c r="P14" s="34">
        <f t="shared" si="22"/>
        <v>0</v>
      </c>
      <c r="Q14" s="29">
        <f t="shared" si="8"/>
        <v>21</v>
      </c>
      <c r="R14" s="29"/>
      <c r="S14" s="35">
        <v>2.9211356466876901</v>
      </c>
      <c r="T14" s="28">
        <v>1275</v>
      </c>
      <c r="U14" s="36">
        <v>400</v>
      </c>
      <c r="V14" s="37" t="s">
        <v>820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1.4624999999999999E-2</v>
      </c>
      <c r="AD14" s="39">
        <f t="shared" si="12"/>
        <v>-1.2109499999999997</v>
      </c>
      <c r="AE14" s="39">
        <v>-3.48</v>
      </c>
      <c r="AF14" s="39">
        <v>-1.8268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8.0025000000000048</v>
      </c>
      <c r="D15" s="29">
        <v>48</v>
      </c>
      <c r="E15" s="29">
        <v>0</v>
      </c>
      <c r="F15" s="32">
        <v>384.12000000000023</v>
      </c>
      <c r="G15" s="30">
        <v>0</v>
      </c>
      <c r="H15" s="31">
        <f t="shared" si="1"/>
        <v>0</v>
      </c>
      <c r="I15" s="31">
        <f t="shared" si="2"/>
        <v>0.18433520774757928</v>
      </c>
      <c r="J15" s="32">
        <f t="shared" si="5"/>
        <v>70.806840000000193</v>
      </c>
      <c r="K15" s="32">
        <f t="shared" si="3"/>
        <v>1.475142500000004</v>
      </c>
      <c r="L15" s="29">
        <v>49</v>
      </c>
      <c r="M15" s="33">
        <f t="shared" si="6"/>
        <v>0.97959183673469385</v>
      </c>
      <c r="N15" s="29">
        <v>132</v>
      </c>
      <c r="O15" s="34">
        <f t="shared" ref="O15:P15" si="23">D15/7</f>
        <v>6.8571428571428568</v>
      </c>
      <c r="P15" s="34">
        <f t="shared" si="23"/>
        <v>0</v>
      </c>
      <c r="Q15" s="29">
        <f t="shared" si="8"/>
        <v>19</v>
      </c>
      <c r="R15" s="29"/>
      <c r="S15" s="35">
        <v>5.5322033898305003</v>
      </c>
      <c r="T15" s="28">
        <v>1275</v>
      </c>
      <c r="U15" s="36">
        <v>400</v>
      </c>
      <c r="V15" s="37" t="s">
        <v>821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1.4624999999999999E-2</v>
      </c>
      <c r="AD15" s="39">
        <f t="shared" si="12"/>
        <v>-0.96875999999999984</v>
      </c>
      <c r="AE15" s="39">
        <v>-3.48</v>
      </c>
      <c r="AF15" s="39">
        <v>-1.8268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7.5541818181818225</v>
      </c>
      <c r="D16" s="29">
        <v>55</v>
      </c>
      <c r="E16" s="29">
        <v>0</v>
      </c>
      <c r="F16" s="32">
        <v>415.48000000000025</v>
      </c>
      <c r="G16" s="30">
        <v>0</v>
      </c>
      <c r="H16" s="31">
        <f t="shared" si="1"/>
        <v>0</v>
      </c>
      <c r="I16" s="31">
        <f t="shared" si="2"/>
        <v>0.14482998579955753</v>
      </c>
      <c r="J16" s="32">
        <f t="shared" si="5"/>
        <v>60.173962500000194</v>
      </c>
      <c r="K16" s="32">
        <f t="shared" si="3"/>
        <v>1.0940720454545489</v>
      </c>
      <c r="L16" s="29">
        <v>46</v>
      </c>
      <c r="M16" s="33">
        <f t="shared" si="6"/>
        <v>1.1956521739130435</v>
      </c>
      <c r="N16" s="29">
        <v>77</v>
      </c>
      <c r="O16" s="34">
        <f t="shared" ref="O16:P16" si="24">D16/7</f>
        <v>7.8571428571428568</v>
      </c>
      <c r="P16" s="34">
        <f t="shared" si="24"/>
        <v>0</v>
      </c>
      <c r="Q16" s="29">
        <f t="shared" si="8"/>
        <v>9</v>
      </c>
      <c r="R16" s="29"/>
      <c r="S16" s="35">
        <v>4.0935064935064904</v>
      </c>
      <c r="T16" s="28">
        <v>1275</v>
      </c>
      <c r="U16" s="36">
        <v>400</v>
      </c>
      <c r="V16" s="37" t="s">
        <v>821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1.4624999999999999E-2</v>
      </c>
      <c r="AD16" s="39">
        <f t="shared" si="12"/>
        <v>-1.1100374999999998</v>
      </c>
      <c r="AE16" s="39">
        <v>-3.48</v>
      </c>
      <c r="AF16" s="39">
        <v>-1.8268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7.9947368421052678</v>
      </c>
      <c r="D17" s="29">
        <v>57</v>
      </c>
      <c r="E17" s="29">
        <v>0</v>
      </c>
      <c r="F17" s="32">
        <v>455.70000000000027</v>
      </c>
      <c r="G17" s="30">
        <v>0</v>
      </c>
      <c r="H17" s="31">
        <f t="shared" si="1"/>
        <v>0</v>
      </c>
      <c r="I17" s="31">
        <f t="shared" si="2"/>
        <v>0.18368882488479304</v>
      </c>
      <c r="J17" s="32">
        <f t="shared" si="5"/>
        <v>83.706997500000242</v>
      </c>
      <c r="K17" s="32">
        <f t="shared" si="3"/>
        <v>1.4685438157894779</v>
      </c>
      <c r="L17" s="29">
        <v>51</v>
      </c>
      <c r="M17" s="33">
        <f t="shared" si="6"/>
        <v>1.1176470588235294</v>
      </c>
      <c r="N17" s="29">
        <v>24</v>
      </c>
      <c r="O17" s="34">
        <f t="shared" ref="O17:P17" si="25">D17/7</f>
        <v>8.1428571428571423</v>
      </c>
      <c r="P17" s="34">
        <f t="shared" si="25"/>
        <v>0</v>
      </c>
      <c r="Q17" s="29">
        <f t="shared" si="8"/>
        <v>2</v>
      </c>
      <c r="R17" s="29"/>
      <c r="S17" s="35">
        <v>3.2250922509225002</v>
      </c>
      <c r="T17" s="28">
        <v>1125</v>
      </c>
      <c r="U17" s="36">
        <v>400</v>
      </c>
      <c r="V17" s="37" t="s">
        <v>822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1.4624999999999999E-2</v>
      </c>
      <c r="AD17" s="39">
        <f t="shared" si="12"/>
        <v>-1.1504024999999998</v>
      </c>
      <c r="AE17" s="39">
        <v>-3.48</v>
      </c>
      <c r="AF17" s="39">
        <v>-1.8268</v>
      </c>
      <c r="AG17" s="39">
        <v>0</v>
      </c>
    </row>
    <row r="18" spans="1:33" ht="15.75" customHeight="1" x14ac:dyDescent="0.2">
      <c r="A18" s="28" t="s">
        <v>59</v>
      </c>
      <c r="B18" s="28" t="s">
        <v>823</v>
      </c>
      <c r="C18" s="15">
        <f t="shared" si="4"/>
        <v>8.0206382978723454</v>
      </c>
      <c r="D18" s="29">
        <v>47</v>
      </c>
      <c r="E18" s="29">
        <v>0</v>
      </c>
      <c r="F18" s="32">
        <v>376.9700000000002</v>
      </c>
      <c r="G18" s="30">
        <v>0</v>
      </c>
      <c r="H18" s="31">
        <f t="shared" si="1"/>
        <v>0</v>
      </c>
      <c r="I18" s="31">
        <f t="shared" si="2"/>
        <v>0.18584057749953603</v>
      </c>
      <c r="J18" s="32">
        <f t="shared" si="5"/>
        <v>70.056322500000135</v>
      </c>
      <c r="K18" s="32">
        <f t="shared" si="3"/>
        <v>1.4905600531914922</v>
      </c>
      <c r="L18" s="29">
        <v>42</v>
      </c>
      <c r="M18" s="33">
        <f t="shared" si="6"/>
        <v>1.1190476190476191</v>
      </c>
      <c r="N18" s="29">
        <v>131</v>
      </c>
      <c r="O18" s="34">
        <f t="shared" ref="O18:P18" si="26">D18/7</f>
        <v>6.7142857142857144</v>
      </c>
      <c r="P18" s="34">
        <f t="shared" si="26"/>
        <v>0</v>
      </c>
      <c r="Q18" s="29">
        <f t="shared" si="8"/>
        <v>19</v>
      </c>
      <c r="R18" s="29"/>
      <c r="S18" s="35">
        <v>3.6247654784240102</v>
      </c>
      <c r="T18" s="28">
        <v>725</v>
      </c>
      <c r="U18" s="36">
        <v>0</v>
      </c>
      <c r="V18" s="37" t="s">
        <v>824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1.4624999999999999E-2</v>
      </c>
      <c r="AD18" s="39">
        <f t="shared" si="12"/>
        <v>-0.94857749999999974</v>
      </c>
      <c r="AE18" s="39">
        <v>-3.48</v>
      </c>
      <c r="AF18" s="39">
        <v>-1.8268</v>
      </c>
      <c r="AG18" s="39">
        <v>0</v>
      </c>
    </row>
    <row r="19" spans="1:33" ht="15.75" customHeight="1" x14ac:dyDescent="0.2">
      <c r="A19" s="28" t="s">
        <v>60</v>
      </c>
      <c r="B19" s="28" t="s">
        <v>825</v>
      </c>
      <c r="C19" s="15">
        <f t="shared" si="4"/>
        <v>8.7261363636363676</v>
      </c>
      <c r="D19" s="29">
        <v>44</v>
      </c>
      <c r="E19" s="29">
        <v>0</v>
      </c>
      <c r="F19" s="32">
        <v>383.95000000000016</v>
      </c>
      <c r="G19" s="30">
        <v>0</v>
      </c>
      <c r="H19" s="31">
        <f t="shared" si="1"/>
        <v>0</v>
      </c>
      <c r="I19" s="31">
        <f t="shared" si="2"/>
        <v>0.22939515561922147</v>
      </c>
      <c r="J19" s="32">
        <f t="shared" si="5"/>
        <v>88.076270000000122</v>
      </c>
      <c r="K19" s="32">
        <f t="shared" si="3"/>
        <v>2.001733409090912</v>
      </c>
      <c r="L19" s="29">
        <v>56</v>
      </c>
      <c r="M19" s="33">
        <f t="shared" si="6"/>
        <v>0.7857142857142857</v>
      </c>
      <c r="N19" s="29">
        <v>630</v>
      </c>
      <c r="O19" s="34">
        <f t="shared" ref="O19:P19" si="27">D19/7</f>
        <v>6.2857142857142856</v>
      </c>
      <c r="P19" s="34">
        <f t="shared" si="27"/>
        <v>0</v>
      </c>
      <c r="Q19" s="29">
        <f t="shared" si="8"/>
        <v>100</v>
      </c>
      <c r="R19" s="29"/>
      <c r="S19" s="35">
        <v>2.2844542447629501</v>
      </c>
      <c r="T19" s="28">
        <v>725</v>
      </c>
      <c r="U19" s="36">
        <v>300</v>
      </c>
      <c r="V19" s="37" t="s">
        <v>824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1.4624999999999999E-2</v>
      </c>
      <c r="AD19" s="39">
        <f t="shared" si="12"/>
        <v>-0.88802999999999976</v>
      </c>
      <c r="AE19" s="39">
        <v>-3.48</v>
      </c>
      <c r="AF19" s="39">
        <v>-1.9153</v>
      </c>
      <c r="AG19" s="39">
        <v>0</v>
      </c>
    </row>
    <row r="20" spans="1:33" ht="15.75" customHeight="1" x14ac:dyDescent="0.2">
      <c r="A20" s="28" t="s">
        <v>62</v>
      </c>
      <c r="B20" s="28" t="s">
        <v>826</v>
      </c>
      <c r="C20" s="15">
        <f t="shared" si="4"/>
        <v>8.3610869565217438</v>
      </c>
      <c r="D20" s="29">
        <v>46</v>
      </c>
      <c r="E20" s="29">
        <v>0</v>
      </c>
      <c r="F20" s="32">
        <v>384.61000000000024</v>
      </c>
      <c r="G20" s="30">
        <v>0</v>
      </c>
      <c r="H20" s="31">
        <f t="shared" si="1"/>
        <v>0</v>
      </c>
      <c r="I20" s="31">
        <f t="shared" si="2"/>
        <v>0.20229922518915305</v>
      </c>
      <c r="J20" s="32">
        <f t="shared" si="5"/>
        <v>77.806305000000208</v>
      </c>
      <c r="K20" s="32">
        <f t="shared" si="3"/>
        <v>1.6914414130434827</v>
      </c>
      <c r="L20" s="29">
        <v>31</v>
      </c>
      <c r="M20" s="33">
        <f t="shared" si="6"/>
        <v>1.4838709677419355</v>
      </c>
      <c r="N20" s="29">
        <v>584</v>
      </c>
      <c r="O20" s="34">
        <f t="shared" ref="O20:P20" si="28">D20/7</f>
        <v>6.5714285714285712</v>
      </c>
      <c r="P20" s="34">
        <f t="shared" si="28"/>
        <v>0</v>
      </c>
      <c r="Q20" s="29">
        <f t="shared" si="8"/>
        <v>88</v>
      </c>
      <c r="R20" s="29"/>
      <c r="S20" s="35">
        <v>2.08378870673952</v>
      </c>
      <c r="T20" s="28">
        <v>725</v>
      </c>
      <c r="U20" s="36">
        <v>300</v>
      </c>
      <c r="V20" s="37" t="s">
        <v>827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1.4624999999999999E-2</v>
      </c>
      <c r="AD20" s="39">
        <f t="shared" si="12"/>
        <v>-0.92839499999999975</v>
      </c>
      <c r="AE20" s="39">
        <v>-3.48</v>
      </c>
      <c r="AF20" s="39">
        <v>-1.9153</v>
      </c>
      <c r="AG20" s="39">
        <v>0</v>
      </c>
    </row>
    <row r="21" spans="1:33" ht="15.75" customHeight="1" x14ac:dyDescent="0.2">
      <c r="A21" s="28" t="s">
        <v>63</v>
      </c>
      <c r="B21" s="28" t="s">
        <v>115</v>
      </c>
      <c r="C21" s="15">
        <f t="shared" si="4"/>
        <v>8.0685454545454611</v>
      </c>
      <c r="D21" s="29">
        <v>55</v>
      </c>
      <c r="E21" s="29">
        <v>0</v>
      </c>
      <c r="F21" s="32">
        <v>443.77000000000038</v>
      </c>
      <c r="G21" s="30">
        <v>0</v>
      </c>
      <c r="H21" s="31">
        <f t="shared" si="1"/>
        <v>0</v>
      </c>
      <c r="I21" s="31">
        <f t="shared" si="2"/>
        <v>0.17881551817382937</v>
      </c>
      <c r="J21" s="32">
        <f t="shared" si="5"/>
        <v>79.352962500000331</v>
      </c>
      <c r="K21" s="32">
        <f t="shared" si="3"/>
        <v>1.4427811363636425</v>
      </c>
      <c r="L21" s="29">
        <v>23</v>
      </c>
      <c r="M21" s="33">
        <f t="shared" si="6"/>
        <v>2.3913043478260869</v>
      </c>
      <c r="N21" s="29">
        <v>521</v>
      </c>
      <c r="O21" s="34">
        <f t="shared" ref="O21:P21" si="29">D21/7</f>
        <v>7.8571428571428568</v>
      </c>
      <c r="P21" s="34">
        <f t="shared" si="29"/>
        <v>0</v>
      </c>
      <c r="Q21" s="29">
        <f t="shared" si="8"/>
        <v>66</v>
      </c>
      <c r="R21" s="29"/>
      <c r="S21" s="35">
        <v>2.2621722846441901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1.4624999999999999E-2</v>
      </c>
      <c r="AD21" s="39">
        <f t="shared" si="12"/>
        <v>-1.1100374999999998</v>
      </c>
      <c r="AE21" s="39">
        <v>-3.48</v>
      </c>
      <c r="AF21" s="39">
        <v>-1.9153</v>
      </c>
      <c r="AG21" s="39">
        <v>0</v>
      </c>
    </row>
    <row r="22" spans="1:33" ht="15.75" customHeight="1" x14ac:dyDescent="0.2">
      <c r="A22" s="28" t="s">
        <v>64</v>
      </c>
      <c r="B22" s="28" t="s">
        <v>119</v>
      </c>
      <c r="C22" s="15">
        <f t="shared" si="4"/>
        <v>8.3729411764705937</v>
      </c>
      <c r="D22" s="29">
        <v>34</v>
      </c>
      <c r="E22" s="29">
        <v>0</v>
      </c>
      <c r="F22" s="30">
        <v>284.68000000000018</v>
      </c>
      <c r="G22" s="30">
        <v>0</v>
      </c>
      <c r="H22" s="31">
        <f t="shared" si="1"/>
        <v>0</v>
      </c>
      <c r="I22" s="31">
        <f t="shared" si="2"/>
        <v>0.20321622523535246</v>
      </c>
      <c r="J22" s="32">
        <f t="shared" si="5"/>
        <v>57.851595000000174</v>
      </c>
      <c r="K22" s="32">
        <f t="shared" si="3"/>
        <v>1.7015175000000051</v>
      </c>
      <c r="L22" s="29">
        <v>44</v>
      </c>
      <c r="M22" s="33">
        <f t="shared" si="6"/>
        <v>0.77272727272727271</v>
      </c>
      <c r="N22" s="29">
        <v>484</v>
      </c>
      <c r="O22" s="34">
        <f t="shared" ref="O22:P22" si="30">D22/7</f>
        <v>4.8571428571428568</v>
      </c>
      <c r="P22" s="34">
        <f t="shared" si="30"/>
        <v>0</v>
      </c>
      <c r="Q22" s="29">
        <f t="shared" si="8"/>
        <v>99</v>
      </c>
      <c r="R22" s="29"/>
      <c r="S22" s="35">
        <v>2.3098591549295699</v>
      </c>
      <c r="T22" s="28">
        <v>725</v>
      </c>
      <c r="U22" s="36">
        <v>300</v>
      </c>
      <c r="V22" s="37" t="s">
        <v>828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1.4624999999999999E-2</v>
      </c>
      <c r="AD22" s="39">
        <f t="shared" si="12"/>
        <v>-0.68620499999999984</v>
      </c>
      <c r="AE22" s="39">
        <v>-3.48</v>
      </c>
      <c r="AF22" s="39">
        <v>-1.9153</v>
      </c>
      <c r="AG22" s="39">
        <v>0</v>
      </c>
    </row>
    <row r="23" spans="1:33" ht="15.75" customHeight="1" x14ac:dyDescent="0.2">
      <c r="A23" s="28" t="s">
        <v>65</v>
      </c>
      <c r="B23" s="28" t="s">
        <v>829</v>
      </c>
      <c r="C23" s="15">
        <f t="shared" si="4"/>
        <v>8.19</v>
      </c>
      <c r="D23" s="29">
        <v>33</v>
      </c>
      <c r="E23" s="29">
        <v>0</v>
      </c>
      <c r="F23" s="32">
        <v>270.27</v>
      </c>
      <c r="G23" s="30">
        <v>0</v>
      </c>
      <c r="H23" s="31">
        <f t="shared" si="1"/>
        <v>0</v>
      </c>
      <c r="I23" s="31">
        <f t="shared" si="2"/>
        <v>0.18876892551892541</v>
      </c>
      <c r="J23" s="32">
        <f t="shared" si="5"/>
        <v>51.018577499999964</v>
      </c>
      <c r="K23" s="32">
        <f t="shared" si="3"/>
        <v>1.5460174999999989</v>
      </c>
      <c r="L23" s="29">
        <v>33</v>
      </c>
      <c r="M23" s="33">
        <f t="shared" si="6"/>
        <v>1</v>
      </c>
      <c r="N23" s="29">
        <v>455</v>
      </c>
      <c r="O23" s="34">
        <f t="shared" ref="O23:P23" si="31">D23/7</f>
        <v>4.7142857142857144</v>
      </c>
      <c r="P23" s="34">
        <f t="shared" si="31"/>
        <v>0</v>
      </c>
      <c r="Q23" s="29">
        <f t="shared" si="8"/>
        <v>96</v>
      </c>
      <c r="R23" s="29"/>
      <c r="S23" s="35">
        <v>2.6860986547085202</v>
      </c>
      <c r="T23" s="28">
        <v>725</v>
      </c>
      <c r="U23" s="36">
        <v>200</v>
      </c>
      <c r="V23" s="37" t="s">
        <v>830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1.4624999999999999E-2</v>
      </c>
      <c r="AD23" s="39">
        <f t="shared" si="12"/>
        <v>-0.66602249999999985</v>
      </c>
      <c r="AE23" s="39">
        <v>-3.48</v>
      </c>
      <c r="AF23" s="39">
        <v>-1.9153</v>
      </c>
      <c r="AG23" s="39">
        <v>0</v>
      </c>
    </row>
    <row r="24" spans="1:33" ht="15.75" customHeight="1" x14ac:dyDescent="0.2">
      <c r="A24" s="28" t="s">
        <v>66</v>
      </c>
      <c r="B24" s="28" t="s">
        <v>831</v>
      </c>
      <c r="C24" s="15">
        <f t="shared" si="4"/>
        <v>7.6589333333333363</v>
      </c>
      <c r="D24" s="29">
        <v>75</v>
      </c>
      <c r="E24" s="29">
        <v>0</v>
      </c>
      <c r="F24" s="32">
        <v>574.42000000000019</v>
      </c>
      <c r="G24" s="32">
        <v>0</v>
      </c>
      <c r="H24" s="31">
        <f t="shared" si="1"/>
        <v>0</v>
      </c>
      <c r="I24" s="31">
        <f t="shared" si="2"/>
        <v>0.14291948835346976</v>
      </c>
      <c r="J24" s="32">
        <f t="shared" si="5"/>
        <v>82.095812500000136</v>
      </c>
      <c r="K24" s="32">
        <f t="shared" si="3"/>
        <v>1.0946108333333351</v>
      </c>
      <c r="L24" s="29">
        <v>30</v>
      </c>
      <c r="M24" s="33">
        <f t="shared" si="6"/>
        <v>2.5</v>
      </c>
      <c r="N24" s="29">
        <v>410</v>
      </c>
      <c r="O24" s="34">
        <f t="shared" ref="O24:P24" si="32">D24/7</f>
        <v>10.714285714285714</v>
      </c>
      <c r="P24" s="34">
        <f t="shared" si="32"/>
        <v>0</v>
      </c>
      <c r="Q24" s="29">
        <f t="shared" si="8"/>
        <v>38</v>
      </c>
      <c r="R24" s="29"/>
      <c r="S24" s="35">
        <v>1.6798866855523999</v>
      </c>
      <c r="T24" s="28">
        <v>725</v>
      </c>
      <c r="U24" s="36">
        <v>300</v>
      </c>
      <c r="V24" s="37" t="s">
        <v>832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1.4624999999999999E-2</v>
      </c>
      <c r="AD24" s="39">
        <f t="shared" si="12"/>
        <v>-1.5136874999999996</v>
      </c>
      <c r="AE24" s="39">
        <v>-3.48</v>
      </c>
      <c r="AF24" s="39">
        <v>-1.9153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7.0447169811320753</v>
      </c>
      <c r="D25" s="29">
        <v>53</v>
      </c>
      <c r="E25" s="29">
        <v>1</v>
      </c>
      <c r="F25" s="32">
        <v>373.37</v>
      </c>
      <c r="G25" s="32">
        <v>0</v>
      </c>
      <c r="H25" s="31">
        <f t="shared" si="1"/>
        <v>0</v>
      </c>
      <c r="I25" s="31">
        <f t="shared" si="2"/>
        <v>8.0603228700752691E-2</v>
      </c>
      <c r="J25" s="32">
        <f t="shared" si="5"/>
        <v>30.094827500000033</v>
      </c>
      <c r="K25" s="32">
        <f t="shared" si="3"/>
        <v>0.5678269339622648</v>
      </c>
      <c r="L25" s="29">
        <v>60</v>
      </c>
      <c r="M25" s="33">
        <f t="shared" si="6"/>
        <v>0.8833333333333333</v>
      </c>
      <c r="N25" s="29">
        <v>298</v>
      </c>
      <c r="O25" s="34">
        <f t="shared" ref="O25:P25" si="33">D25/7</f>
        <v>7.5714285714285712</v>
      </c>
      <c r="P25" s="34">
        <f t="shared" si="33"/>
        <v>0.14285714285714285</v>
      </c>
      <c r="Q25" s="29">
        <f t="shared" si="8"/>
        <v>38</v>
      </c>
      <c r="R25" s="29"/>
      <c r="S25" s="35">
        <v>2.4947064485081811</v>
      </c>
      <c r="T25" s="28">
        <v>925</v>
      </c>
      <c r="U25" s="36">
        <v>300</v>
      </c>
      <c r="V25" s="37" t="s">
        <v>832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1.4624999999999999E-2</v>
      </c>
      <c r="AD25" s="39">
        <f t="shared" si="12"/>
        <v>-1.0696724999999998</v>
      </c>
      <c r="AE25" s="39">
        <v>-3.48</v>
      </c>
      <c r="AF25" s="39">
        <v>-1.92</v>
      </c>
      <c r="AG25" s="39">
        <v>0</v>
      </c>
    </row>
    <row r="26" spans="1:33" ht="15.75" customHeight="1" x14ac:dyDescent="0.2">
      <c r="A26" s="14" t="s">
        <v>68</v>
      </c>
      <c r="B26" s="14" t="s">
        <v>833</v>
      </c>
      <c r="C26" s="15">
        <f t="shared" si="4"/>
        <v>6.8830769230769224</v>
      </c>
      <c r="D26" s="16">
        <v>65</v>
      </c>
      <c r="E26" s="16">
        <v>0</v>
      </c>
      <c r="F26" s="17">
        <v>447.4</v>
      </c>
      <c r="G26" s="17">
        <v>0</v>
      </c>
      <c r="H26" s="31">
        <f t="shared" si="1"/>
        <v>0</v>
      </c>
      <c r="I26" s="31">
        <f t="shared" si="2"/>
        <v>3.9559761957979354E-2</v>
      </c>
      <c r="J26" s="32">
        <f t="shared" si="5"/>
        <v>17.699037499999964</v>
      </c>
      <c r="K26" s="32">
        <f t="shared" si="3"/>
        <v>0.27229288461538403</v>
      </c>
      <c r="L26" s="16">
        <v>59</v>
      </c>
      <c r="M26" s="33">
        <f t="shared" si="6"/>
        <v>1.1016949152542372</v>
      </c>
      <c r="N26" s="16">
        <v>239</v>
      </c>
      <c r="O26" s="34">
        <f t="shared" ref="O26:P26" si="34">D26/7</f>
        <v>9.2857142857142865</v>
      </c>
      <c r="P26" s="34">
        <f t="shared" si="34"/>
        <v>0</v>
      </c>
      <c r="Q26" s="29">
        <f t="shared" si="8"/>
        <v>25</v>
      </c>
      <c r="R26" s="29"/>
      <c r="S26" s="21">
        <v>2.5259189443920831</v>
      </c>
      <c r="T26" s="28">
        <v>725</v>
      </c>
      <c r="U26" s="36">
        <v>300</v>
      </c>
      <c r="V26" s="37" t="s">
        <v>834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1.4624999999999999E-2</v>
      </c>
      <c r="AD26" s="39">
        <f t="shared" si="12"/>
        <v>-1.3118624999999997</v>
      </c>
      <c r="AE26" s="25">
        <v>-3.64</v>
      </c>
      <c r="AF26" s="25">
        <v>-1.91814</v>
      </c>
      <c r="AG26" s="25">
        <v>0</v>
      </c>
    </row>
    <row r="27" spans="1:33" ht="15.75" customHeight="1" x14ac:dyDescent="0.2">
      <c r="A27" s="14" t="s">
        <v>69</v>
      </c>
      <c r="B27" s="14" t="s">
        <v>426</v>
      </c>
      <c r="C27" s="15">
        <f t="shared" si="4"/>
        <v>7.0339603960396033</v>
      </c>
      <c r="D27" s="16">
        <v>101</v>
      </c>
      <c r="E27" s="16">
        <v>0</v>
      </c>
      <c r="F27" s="17">
        <v>710.43</v>
      </c>
      <c r="G27" s="17">
        <v>0</v>
      </c>
      <c r="H27" s="31">
        <f t="shared" si="1"/>
        <v>0</v>
      </c>
      <c r="I27" s="31">
        <f t="shared" si="2"/>
        <v>5.6944283743648294E-2</v>
      </c>
      <c r="J27" s="32">
        <f t="shared" si="5"/>
        <v>40.454927500000053</v>
      </c>
      <c r="K27" s="32">
        <f t="shared" si="3"/>
        <v>0.40054383663366389</v>
      </c>
      <c r="L27" s="16">
        <v>94</v>
      </c>
      <c r="M27" s="33">
        <f t="shared" si="6"/>
        <v>1.074468085106383</v>
      </c>
      <c r="N27" s="16">
        <v>149</v>
      </c>
      <c r="O27" s="34">
        <f t="shared" ref="O27:P27" si="35">D27/7</f>
        <v>14.428571428571429</v>
      </c>
      <c r="P27" s="34">
        <f t="shared" si="35"/>
        <v>0</v>
      </c>
      <c r="Q27" s="29">
        <f t="shared" si="8"/>
        <v>10</v>
      </c>
      <c r="R27" s="29"/>
      <c r="S27" s="21">
        <v>2.925498426023085</v>
      </c>
      <c r="T27" s="28">
        <v>725</v>
      </c>
      <c r="U27" s="36">
        <v>300</v>
      </c>
      <c r="V27" s="37" t="s">
        <v>835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1.4624999999999999E-2</v>
      </c>
      <c r="AD27" s="39">
        <f t="shared" si="12"/>
        <v>-2.0384324999999994</v>
      </c>
      <c r="AE27" s="25">
        <v>-3.64</v>
      </c>
      <c r="AF27" s="25">
        <v>-1.91814</v>
      </c>
      <c r="AG27" s="25">
        <v>0</v>
      </c>
    </row>
    <row r="28" spans="1:33" ht="15.75" customHeight="1" x14ac:dyDescent="0.2">
      <c r="A28" s="14" t="s">
        <v>70</v>
      </c>
      <c r="B28" s="14" t="s">
        <v>836</v>
      </c>
      <c r="C28" s="15">
        <f t="shared" si="4"/>
        <v>7.4781250000000004</v>
      </c>
      <c r="D28" s="16">
        <v>64</v>
      </c>
      <c r="E28" s="16">
        <v>0</v>
      </c>
      <c r="F28" s="17">
        <v>478.6</v>
      </c>
      <c r="G28" s="17">
        <v>0</v>
      </c>
      <c r="H28" s="31">
        <f t="shared" si="1"/>
        <v>0</v>
      </c>
      <c r="I28" s="31">
        <f t="shared" si="2"/>
        <v>0.104047973255328</v>
      </c>
      <c r="J28" s="32">
        <f t="shared" si="5"/>
        <v>49.797359999999983</v>
      </c>
      <c r="K28" s="32">
        <f t="shared" si="3"/>
        <v>0.77808374999999974</v>
      </c>
      <c r="L28" s="16">
        <v>65</v>
      </c>
      <c r="M28" s="33">
        <f t="shared" si="6"/>
        <v>0.98461538461538467</v>
      </c>
      <c r="N28" s="16">
        <v>278</v>
      </c>
      <c r="O28" s="34">
        <f t="shared" ref="O28:P28" si="36">D28/7</f>
        <v>9.1428571428571423</v>
      </c>
      <c r="P28" s="34">
        <f t="shared" si="36"/>
        <v>0</v>
      </c>
      <c r="Q28" s="29">
        <f t="shared" si="8"/>
        <v>30</v>
      </c>
      <c r="R28" s="29"/>
      <c r="S28" s="21">
        <v>1.8896189224704341</v>
      </c>
      <c r="T28" s="28">
        <v>425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1.4624999999999999E-2</v>
      </c>
      <c r="AD28" s="39">
        <f t="shared" si="12"/>
        <v>-1.2916799999999997</v>
      </c>
      <c r="AE28" s="25">
        <v>-3.64</v>
      </c>
      <c r="AF28" s="25">
        <v>-1.91814</v>
      </c>
      <c r="AG28" s="25">
        <v>0</v>
      </c>
    </row>
    <row r="29" spans="1:33" ht="15.75" customHeight="1" x14ac:dyDescent="0.2">
      <c r="A29" s="14" t="s">
        <v>71</v>
      </c>
      <c r="B29" s="14" t="s">
        <v>837</v>
      </c>
      <c r="C29" s="15">
        <f t="shared" si="4"/>
        <v>7.8244303797468353</v>
      </c>
      <c r="D29" s="16">
        <v>79</v>
      </c>
      <c r="E29" s="16">
        <v>0</v>
      </c>
      <c r="F29" s="17">
        <v>618.13</v>
      </c>
      <c r="G29" s="17">
        <v>0</v>
      </c>
      <c r="H29" s="31">
        <f t="shared" si="1"/>
        <v>0</v>
      </c>
      <c r="I29" s="31">
        <f t="shared" si="2"/>
        <v>0.14468571740572361</v>
      </c>
      <c r="J29" s="32">
        <f t="shared" si="5"/>
        <v>89.434582499999934</v>
      </c>
      <c r="K29" s="32">
        <f t="shared" si="3"/>
        <v>1.1320833227848093</v>
      </c>
      <c r="L29" s="16">
        <v>63</v>
      </c>
      <c r="M29" s="33">
        <f t="shared" si="6"/>
        <v>1.253968253968254</v>
      </c>
      <c r="N29" s="16">
        <v>502</v>
      </c>
      <c r="O29" s="34">
        <f t="shared" ref="O29:P29" si="37">D29/7</f>
        <v>11.285714285714286</v>
      </c>
      <c r="P29" s="34">
        <f t="shared" si="37"/>
        <v>0</v>
      </c>
      <c r="Q29" s="29">
        <f t="shared" si="8"/>
        <v>44</v>
      </c>
      <c r="R29" s="29"/>
      <c r="S29" s="21">
        <v>1.9311241065627029</v>
      </c>
      <c r="T29" s="28">
        <v>425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1.4624999999999999E-2</v>
      </c>
      <c r="AD29" s="39">
        <f t="shared" si="12"/>
        <v>-1.5944174999999996</v>
      </c>
      <c r="AE29" s="25">
        <v>-3.64</v>
      </c>
      <c r="AF29" s="25">
        <v>-1.8585</v>
      </c>
      <c r="AG29" s="25">
        <v>0</v>
      </c>
    </row>
    <row r="30" spans="1:33" ht="15.75" customHeight="1" x14ac:dyDescent="0.2">
      <c r="A30" s="14" t="s">
        <v>72</v>
      </c>
      <c r="B30" s="14" t="s">
        <v>573</v>
      </c>
      <c r="C30" s="15">
        <f t="shared" si="4"/>
        <v>8.9344736842105252</v>
      </c>
      <c r="D30" s="16">
        <v>38</v>
      </c>
      <c r="E30" s="16">
        <v>0</v>
      </c>
      <c r="F30" s="17">
        <v>339.51</v>
      </c>
      <c r="G30" s="17">
        <v>0</v>
      </c>
      <c r="H30" s="31">
        <f t="shared" si="1"/>
        <v>0</v>
      </c>
      <c r="I30" s="31">
        <f t="shared" si="2"/>
        <v>0.23231588171187881</v>
      </c>
      <c r="J30" s="32">
        <f t="shared" si="5"/>
        <v>78.873564999999971</v>
      </c>
      <c r="K30" s="32">
        <f t="shared" si="3"/>
        <v>2.0756201315789466</v>
      </c>
      <c r="L30" s="16">
        <v>41</v>
      </c>
      <c r="M30" s="33">
        <f t="shared" si="6"/>
        <v>0.92682926829268297</v>
      </c>
      <c r="N30" s="16">
        <v>451</v>
      </c>
      <c r="O30" s="34">
        <f t="shared" ref="O30:P30" si="38">D30/7</f>
        <v>5.4285714285714288</v>
      </c>
      <c r="P30" s="34">
        <f t="shared" si="38"/>
        <v>0</v>
      </c>
      <c r="Q30" s="29">
        <f t="shared" si="8"/>
        <v>83</v>
      </c>
      <c r="R30" s="29"/>
      <c r="S30" s="21">
        <v>2.205663189269746</v>
      </c>
      <c r="T30" s="28">
        <v>425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1.4624999999999999E-2</v>
      </c>
      <c r="AD30" s="39">
        <f t="shared" si="12"/>
        <v>-0.76693499999999981</v>
      </c>
      <c r="AE30" s="25">
        <v>-3.64</v>
      </c>
      <c r="AF30" s="25">
        <v>-1.8585</v>
      </c>
      <c r="AG30" s="25">
        <v>0</v>
      </c>
    </row>
    <row r="31" spans="1:33" ht="15.75" customHeight="1" x14ac:dyDescent="0.2">
      <c r="A31" s="14" t="s">
        <v>73</v>
      </c>
      <c r="B31" s="50" t="s">
        <v>329</v>
      </c>
      <c r="C31" s="15">
        <f t="shared" si="4"/>
        <v>9.3433333333333373</v>
      </c>
      <c r="D31" s="16">
        <v>63</v>
      </c>
      <c r="E31" s="16">
        <v>0</v>
      </c>
      <c r="F31" s="17">
        <v>588.63000000000022</v>
      </c>
      <c r="G31" s="42">
        <v>0</v>
      </c>
      <c r="H31" s="31">
        <f t="shared" si="1"/>
        <v>0</v>
      </c>
      <c r="I31" s="31">
        <f t="shared" si="2"/>
        <v>0.25934543346414579</v>
      </c>
      <c r="J31" s="32">
        <f t="shared" si="5"/>
        <v>152.6585025000002</v>
      </c>
      <c r="K31" s="32">
        <f t="shared" si="3"/>
        <v>2.4231508333333363</v>
      </c>
      <c r="L31" s="16">
        <v>52</v>
      </c>
      <c r="M31" s="33">
        <f t="shared" si="6"/>
        <v>1.2115384615384615</v>
      </c>
      <c r="N31" s="16">
        <v>362</v>
      </c>
      <c r="O31" s="34">
        <f t="shared" ref="O31:P32" si="39">D31/7</f>
        <v>9</v>
      </c>
      <c r="P31" s="34">
        <f t="shared" si="39"/>
        <v>0</v>
      </c>
      <c r="Q31" s="29">
        <f t="shared" si="8"/>
        <v>40</v>
      </c>
      <c r="R31" s="29"/>
      <c r="S31" s="21">
        <v>2.3614457831325302</v>
      </c>
      <c r="T31" s="14">
        <v>225</v>
      </c>
      <c r="U31" s="22" t="s">
        <v>33</v>
      </c>
      <c r="V31" s="1" t="s">
        <v>1485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1.4624999999999999E-2</v>
      </c>
      <c r="AD31" s="39">
        <f t="shared" si="12"/>
        <v>-1.2714974999999997</v>
      </c>
      <c r="AE31" s="43">
        <v>-3.64</v>
      </c>
      <c r="AF31" s="43">
        <v>-1.8585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9.4367647058823536</v>
      </c>
      <c r="D32" s="52">
        <v>34</v>
      </c>
      <c r="E32" s="52">
        <v>0</v>
      </c>
      <c r="F32" s="53">
        <v>320.85000000000002</v>
      </c>
      <c r="G32" s="53">
        <v>0</v>
      </c>
      <c r="H32" s="31">
        <f t="shared" si="1"/>
        <v>0</v>
      </c>
      <c r="I32" s="31">
        <f t="shared" si="2"/>
        <v>0.26519337696743034</v>
      </c>
      <c r="J32" s="32">
        <f t="shared" si="5"/>
        <v>85.087295000000026</v>
      </c>
      <c r="K32" s="32">
        <f t="shared" si="3"/>
        <v>2.5025675000000009</v>
      </c>
      <c r="L32" s="52">
        <v>32</v>
      </c>
      <c r="M32" s="33">
        <f t="shared" si="6"/>
        <v>1.0625</v>
      </c>
      <c r="N32" s="52">
        <v>329</v>
      </c>
      <c r="O32" s="34">
        <f t="shared" si="39"/>
        <v>4.8571428571428568</v>
      </c>
      <c r="P32" s="34">
        <f t="shared" si="39"/>
        <v>0</v>
      </c>
      <c r="Q32" s="29">
        <f t="shared" si="8"/>
        <v>67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1.9211563731931669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1.4624999999999999E-2</v>
      </c>
      <c r="AD32" s="39">
        <f t="shared" si="12"/>
        <v>-0.68620499999999984</v>
      </c>
      <c r="AE32" s="58">
        <v>-3.64</v>
      </c>
      <c r="AF32" s="58">
        <v>-1.8585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4" customWidth="1"/>
    <col min="22" max="22" width="11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Info!B1:BJ5000""),3,FALSE),"""")"),"6 Ft Double Ended Extension Cord, White - 16/2 SPT-2 Split Electrical Cable with 6 Power Outlets")</f>
        <v>6 Ft Double Ended Extension Cord, White - 16/2 SPT-2 Split Electrical Cable with 6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Info!B1:BJ5000""),2,FALSE),"""")"),"B08NLM9D8Y")</f>
        <v>B08NLM9D8Y</v>
      </c>
      <c r="B2" s="3" t="s">
        <v>838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92" customHeight="1" x14ac:dyDescent="0.2">
      <c r="A3" s="76" t="s">
        <v>30</v>
      </c>
      <c r="B3" s="77"/>
      <c r="C3" s="47">
        <f>((AE32+AF32)/0.85)*-1</f>
        <v>6.456342804161765</v>
      </c>
      <c r="D3" s="5">
        <f>SUM(D4:D99765)</f>
        <v>189</v>
      </c>
      <c r="E3" s="5"/>
      <c r="F3" s="6">
        <f t="shared" ref="F3:G3" si="0">SUM(F4:F99765)</f>
        <v>1502.5</v>
      </c>
      <c r="G3" s="6">
        <f t="shared" si="0"/>
        <v>-456.03999999999996</v>
      </c>
      <c r="H3" s="7">
        <f>G3/F3*-1</f>
        <v>0.30352079866888515</v>
      </c>
      <c r="I3" s="8">
        <f>J3/F3</f>
        <v>-0.17285962930134141</v>
      </c>
      <c r="J3" s="6">
        <f>SUM(J4:J99765)</f>
        <v>-259.72159302526546</v>
      </c>
      <c r="K3" s="6">
        <f>J3/D3</f>
        <v>-1.3741883228850025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43</v>
      </c>
      <c r="X3" s="7">
        <f>W3/D3</f>
        <v>0.2275132275132275</v>
      </c>
      <c r="Y3" s="6"/>
      <c r="Z3" s="5"/>
      <c r="AA3" s="5"/>
      <c r="AB3" s="5"/>
      <c r="AC3" s="5"/>
      <c r="AD3" s="6">
        <f>SUM(AD4:AD99765)</f>
        <v>-12.403252447777776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Info!B2:BZ7000""),37,FALSE)),"""")*-1"),-1.8478913835375)</f>
        <v>-1.8478913835374999</v>
      </c>
      <c r="AG3" s="6">
        <f>SUM(AG4:AG99765)</f>
        <v>-30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"/>
      <c r="AB4" s="26"/>
      <c r="AC4" s="27"/>
      <c r="AD4" s="25"/>
      <c r="AE4" s="25"/>
      <c r="AF4" s="25"/>
      <c r="AG4" s="25"/>
    </row>
    <row r="5" spans="1:33" ht="15.75" hidden="1" customHeight="1" x14ac:dyDescent="0.2">
      <c r="A5" s="28"/>
      <c r="B5" s="28"/>
      <c r="C5" s="15"/>
      <c r="D5" s="29"/>
      <c r="E5" s="29"/>
      <c r="F5" s="30"/>
      <c r="G5" s="30"/>
      <c r="H5" s="31"/>
      <c r="I5" s="31"/>
      <c r="J5" s="32"/>
      <c r="K5" s="32"/>
      <c r="L5" s="29"/>
      <c r="M5" s="33"/>
      <c r="N5" s="29"/>
      <c r="O5" s="34"/>
      <c r="P5" s="34"/>
      <c r="Q5" s="29"/>
      <c r="R5" s="29"/>
      <c r="S5" s="35"/>
      <c r="T5" s="28"/>
      <c r="U5" s="36"/>
      <c r="V5" s="37"/>
      <c r="W5" s="28"/>
      <c r="X5" s="38"/>
      <c r="Y5" s="39"/>
      <c r="Z5" s="28"/>
      <c r="AA5" s="28"/>
      <c r="AB5" s="40"/>
      <c r="AC5" s="41"/>
      <c r="AD5" s="39"/>
      <c r="AE5" s="39"/>
      <c r="AF5" s="39"/>
      <c r="AG5" s="39"/>
    </row>
    <row r="6" spans="1:33" ht="15.75" hidden="1" customHeight="1" x14ac:dyDescent="0.2">
      <c r="A6" s="28"/>
      <c r="B6" s="28"/>
      <c r="C6" s="15"/>
      <c r="D6" s="29"/>
      <c r="E6" s="29"/>
      <c r="F6" s="30"/>
      <c r="G6" s="30"/>
      <c r="H6" s="31"/>
      <c r="I6" s="31"/>
      <c r="J6" s="32"/>
      <c r="K6" s="32"/>
      <c r="L6" s="29"/>
      <c r="M6" s="33"/>
      <c r="N6" s="29"/>
      <c r="O6" s="34"/>
      <c r="P6" s="34"/>
      <c r="Q6" s="29"/>
      <c r="R6" s="29"/>
      <c r="S6" s="35"/>
      <c r="T6" s="28"/>
      <c r="U6" s="36"/>
      <c r="V6" s="37"/>
      <c r="W6" s="28"/>
      <c r="X6" s="38"/>
      <c r="Y6" s="39"/>
      <c r="Z6" s="28"/>
      <c r="AA6" s="28"/>
      <c r="AB6" s="40"/>
      <c r="AC6" s="41"/>
      <c r="AD6" s="39"/>
      <c r="AE6" s="39"/>
      <c r="AF6" s="39"/>
      <c r="AG6" s="39"/>
    </row>
    <row r="7" spans="1:33" ht="15.75" hidden="1" customHeight="1" x14ac:dyDescent="0.2">
      <c r="A7" s="28"/>
      <c r="B7" s="28"/>
      <c r="C7" s="15"/>
      <c r="D7" s="29"/>
      <c r="E7" s="29"/>
      <c r="F7" s="30"/>
      <c r="G7" s="30"/>
      <c r="H7" s="31"/>
      <c r="I7" s="31"/>
      <c r="J7" s="32"/>
      <c r="K7" s="32"/>
      <c r="L7" s="29"/>
      <c r="M7" s="33"/>
      <c r="N7" s="29"/>
      <c r="O7" s="34"/>
      <c r="P7" s="34"/>
      <c r="Q7" s="29"/>
      <c r="R7" s="29"/>
      <c r="S7" s="35"/>
      <c r="T7" s="28"/>
      <c r="U7" s="36"/>
      <c r="V7" s="37"/>
      <c r="W7" s="28"/>
      <c r="X7" s="38"/>
      <c r="Y7" s="39"/>
      <c r="Z7" s="28"/>
      <c r="AA7" s="28"/>
      <c r="AB7" s="40"/>
      <c r="AC7" s="41"/>
      <c r="AD7" s="39"/>
      <c r="AE7" s="39"/>
      <c r="AF7" s="39"/>
      <c r="AG7" s="39"/>
    </row>
    <row r="8" spans="1:33" ht="15.75" hidden="1" customHeight="1" x14ac:dyDescent="0.2">
      <c r="A8" s="28"/>
      <c r="B8" s="28"/>
      <c r="C8" s="15"/>
      <c r="D8" s="29"/>
      <c r="E8" s="29"/>
      <c r="F8" s="30"/>
      <c r="G8" s="30"/>
      <c r="H8" s="31"/>
      <c r="I8" s="31"/>
      <c r="J8" s="32"/>
      <c r="K8" s="32"/>
      <c r="L8" s="29"/>
      <c r="M8" s="33"/>
      <c r="N8" s="29"/>
      <c r="O8" s="34"/>
      <c r="P8" s="34"/>
      <c r="Q8" s="29"/>
      <c r="R8" s="29"/>
      <c r="S8" s="35"/>
      <c r="T8" s="28"/>
      <c r="U8" s="36"/>
      <c r="V8" s="37"/>
      <c r="W8" s="28"/>
      <c r="X8" s="38"/>
      <c r="Y8" s="39"/>
      <c r="Z8" s="28"/>
      <c r="AA8" s="28"/>
      <c r="AB8" s="40"/>
      <c r="AC8" s="41"/>
      <c r="AD8" s="39"/>
      <c r="AE8" s="39"/>
      <c r="AF8" s="39"/>
      <c r="AG8" s="39"/>
    </row>
    <row r="9" spans="1:33" ht="15.75" hidden="1" customHeight="1" x14ac:dyDescent="0.2">
      <c r="A9" s="28"/>
      <c r="B9" s="28"/>
      <c r="C9" s="15"/>
      <c r="D9" s="29"/>
      <c r="E9" s="29"/>
      <c r="F9" s="30"/>
      <c r="G9" s="30"/>
      <c r="H9" s="31"/>
      <c r="I9" s="31"/>
      <c r="J9" s="32"/>
      <c r="K9" s="32"/>
      <c r="L9" s="29"/>
      <c r="M9" s="33"/>
      <c r="N9" s="29"/>
      <c r="O9" s="34"/>
      <c r="P9" s="34"/>
      <c r="Q9" s="29"/>
      <c r="R9" s="29"/>
      <c r="S9" s="35"/>
      <c r="T9" s="28"/>
      <c r="U9" s="36"/>
      <c r="V9" s="37"/>
      <c r="W9" s="28"/>
      <c r="X9" s="38"/>
      <c r="Y9" s="39"/>
      <c r="Z9" s="28"/>
      <c r="AA9" s="28"/>
      <c r="AB9" s="40"/>
      <c r="AC9" s="41"/>
      <c r="AD9" s="39"/>
      <c r="AE9" s="39"/>
      <c r="AF9" s="39"/>
      <c r="AG9" s="39"/>
    </row>
    <row r="10" spans="1:33" ht="15.75" hidden="1" customHeight="1" x14ac:dyDescent="0.2">
      <c r="A10" s="28"/>
      <c r="B10" s="28"/>
      <c r="C10" s="15"/>
      <c r="D10" s="29"/>
      <c r="E10" s="29"/>
      <c r="F10" s="30"/>
      <c r="G10" s="30"/>
      <c r="H10" s="31"/>
      <c r="I10" s="31"/>
      <c r="J10" s="32"/>
      <c r="K10" s="32"/>
      <c r="L10" s="29"/>
      <c r="M10" s="33"/>
      <c r="N10" s="29"/>
      <c r="O10" s="34"/>
      <c r="P10" s="34"/>
      <c r="Q10" s="29"/>
      <c r="R10" s="29"/>
      <c r="S10" s="35"/>
      <c r="T10" s="28"/>
      <c r="U10" s="36"/>
      <c r="V10" s="37"/>
      <c r="W10" s="28"/>
      <c r="X10" s="38"/>
      <c r="Y10" s="39"/>
      <c r="Z10" s="28"/>
      <c r="AA10" s="28"/>
      <c r="AB10" s="40"/>
      <c r="AC10" s="41"/>
      <c r="AD10" s="39"/>
      <c r="AE10" s="39"/>
      <c r="AF10" s="39"/>
      <c r="AG10" s="39"/>
    </row>
    <row r="11" spans="1:33" ht="15.75" hidden="1" customHeight="1" x14ac:dyDescent="0.2">
      <c r="A11" s="28"/>
      <c r="B11" s="28"/>
      <c r="C11" s="15"/>
      <c r="D11" s="29"/>
      <c r="E11" s="29"/>
      <c r="F11" s="30"/>
      <c r="G11" s="30"/>
      <c r="H11" s="31"/>
      <c r="I11" s="31"/>
      <c r="J11" s="32"/>
      <c r="K11" s="32"/>
      <c r="L11" s="29"/>
      <c r="M11" s="33"/>
      <c r="N11" s="29"/>
      <c r="O11" s="34"/>
      <c r="P11" s="34"/>
      <c r="Q11" s="29"/>
      <c r="R11" s="29"/>
      <c r="S11" s="35"/>
      <c r="T11" s="28"/>
      <c r="U11" s="36"/>
      <c r="V11" s="37"/>
      <c r="W11" s="28"/>
      <c r="X11" s="38"/>
      <c r="Y11" s="39"/>
      <c r="Z11" s="28"/>
      <c r="AA11" s="28"/>
      <c r="AB11" s="40"/>
      <c r="AC11" s="41"/>
      <c r="AD11" s="39"/>
      <c r="AE11" s="39"/>
      <c r="AF11" s="39"/>
      <c r="AG11" s="39"/>
    </row>
    <row r="12" spans="1:33" ht="15.75" hidden="1" customHeight="1" x14ac:dyDescent="0.2">
      <c r="A12" s="28"/>
      <c r="B12" s="28"/>
      <c r="C12" s="15"/>
      <c r="D12" s="29"/>
      <c r="E12" s="29"/>
      <c r="F12" s="30"/>
      <c r="G12" s="30"/>
      <c r="H12" s="31"/>
      <c r="I12" s="31"/>
      <c r="J12" s="32"/>
      <c r="K12" s="32"/>
      <c r="L12" s="29"/>
      <c r="M12" s="33"/>
      <c r="N12" s="29"/>
      <c r="O12" s="34"/>
      <c r="P12" s="34"/>
      <c r="Q12" s="29"/>
      <c r="R12" s="29"/>
      <c r="S12" s="35"/>
      <c r="T12" s="28"/>
      <c r="U12" s="36"/>
      <c r="V12" s="37"/>
      <c r="W12" s="28"/>
      <c r="X12" s="38"/>
      <c r="Y12" s="39"/>
      <c r="Z12" s="28"/>
      <c r="AA12" s="28"/>
      <c r="AB12" s="40"/>
      <c r="AC12" s="41"/>
      <c r="AD12" s="39"/>
      <c r="AE12" s="39"/>
      <c r="AF12" s="39"/>
      <c r="AG12" s="39"/>
    </row>
    <row r="13" spans="1:33" ht="15.75" hidden="1" customHeight="1" x14ac:dyDescent="0.2">
      <c r="A13" s="28"/>
      <c r="B13" s="28"/>
      <c r="C13" s="15"/>
      <c r="D13" s="29"/>
      <c r="E13" s="29"/>
      <c r="F13" s="32"/>
      <c r="G13" s="30"/>
      <c r="H13" s="31"/>
      <c r="I13" s="31"/>
      <c r="J13" s="32"/>
      <c r="K13" s="32"/>
      <c r="L13" s="29"/>
      <c r="M13" s="33"/>
      <c r="N13" s="29"/>
      <c r="O13" s="34"/>
      <c r="P13" s="34"/>
      <c r="Q13" s="29"/>
      <c r="R13" s="29"/>
      <c r="S13" s="35"/>
      <c r="T13" s="28"/>
      <c r="U13" s="36"/>
      <c r="V13" s="37"/>
      <c r="W13" s="28"/>
      <c r="X13" s="38"/>
      <c r="Y13" s="39"/>
      <c r="Z13" s="28"/>
      <c r="AA13" s="28"/>
      <c r="AB13" s="40"/>
      <c r="AC13" s="41"/>
      <c r="AD13" s="39"/>
      <c r="AE13" s="39"/>
      <c r="AF13" s="39"/>
      <c r="AG13" s="39"/>
    </row>
    <row r="14" spans="1:33" ht="15.75" hidden="1" customHeight="1" x14ac:dyDescent="0.2">
      <c r="A14" s="28"/>
      <c r="B14" s="28"/>
      <c r="C14" s="15"/>
      <c r="D14" s="29"/>
      <c r="E14" s="29"/>
      <c r="F14" s="32"/>
      <c r="G14" s="30"/>
      <c r="H14" s="31"/>
      <c r="I14" s="31"/>
      <c r="J14" s="32"/>
      <c r="K14" s="32"/>
      <c r="L14" s="29"/>
      <c r="M14" s="33"/>
      <c r="N14" s="29"/>
      <c r="O14" s="34"/>
      <c r="P14" s="34"/>
      <c r="Q14" s="29"/>
      <c r="R14" s="29"/>
      <c r="S14" s="35"/>
      <c r="T14" s="28"/>
      <c r="U14" s="36"/>
      <c r="V14" s="37"/>
      <c r="W14" s="28"/>
      <c r="X14" s="38"/>
      <c r="Y14" s="39"/>
      <c r="Z14" s="28"/>
      <c r="AA14" s="28"/>
      <c r="AB14" s="40"/>
      <c r="AC14" s="41"/>
      <c r="AD14" s="39"/>
      <c r="AE14" s="39"/>
      <c r="AF14" s="39"/>
      <c r="AG14" s="39"/>
    </row>
    <row r="15" spans="1:33" ht="15.75" hidden="1" customHeight="1" x14ac:dyDescent="0.2">
      <c r="A15" s="28"/>
      <c r="B15" s="28"/>
      <c r="C15" s="15"/>
      <c r="D15" s="29"/>
      <c r="E15" s="29"/>
      <c r="F15" s="32"/>
      <c r="G15" s="30"/>
      <c r="H15" s="31"/>
      <c r="I15" s="31"/>
      <c r="J15" s="32"/>
      <c r="K15" s="32"/>
      <c r="L15" s="29"/>
      <c r="M15" s="33"/>
      <c r="N15" s="29"/>
      <c r="O15" s="34"/>
      <c r="P15" s="34"/>
      <c r="Q15" s="29"/>
      <c r="R15" s="29"/>
      <c r="S15" s="35"/>
      <c r="T15" s="28"/>
      <c r="U15" s="36"/>
      <c r="V15" s="37"/>
      <c r="W15" s="28"/>
      <c r="X15" s="38"/>
      <c r="Y15" s="39"/>
      <c r="Z15" s="28"/>
      <c r="AA15" s="28"/>
      <c r="AB15" s="40"/>
      <c r="AC15" s="41"/>
      <c r="AD15" s="39"/>
      <c r="AE15" s="39"/>
      <c r="AF15" s="39"/>
      <c r="AG15" s="39"/>
    </row>
    <row r="16" spans="1:33" ht="15.75" hidden="1" customHeight="1" x14ac:dyDescent="0.2">
      <c r="A16" s="28"/>
      <c r="B16" s="28"/>
      <c r="C16" s="15"/>
      <c r="D16" s="29"/>
      <c r="E16" s="29"/>
      <c r="F16" s="32"/>
      <c r="G16" s="30"/>
      <c r="H16" s="31"/>
      <c r="I16" s="31"/>
      <c r="J16" s="32"/>
      <c r="K16" s="32"/>
      <c r="L16" s="29"/>
      <c r="M16" s="33"/>
      <c r="N16" s="29"/>
      <c r="O16" s="34"/>
      <c r="P16" s="34"/>
      <c r="Q16" s="29"/>
      <c r="R16" s="29"/>
      <c r="S16" s="35"/>
      <c r="T16" s="28"/>
      <c r="U16" s="36"/>
      <c r="V16" s="37"/>
      <c r="W16" s="28"/>
      <c r="X16" s="38"/>
      <c r="Y16" s="39"/>
      <c r="Z16" s="28"/>
      <c r="AA16" s="28"/>
      <c r="AB16" s="40"/>
      <c r="AC16" s="41"/>
      <c r="AD16" s="39"/>
      <c r="AE16" s="39"/>
      <c r="AF16" s="39"/>
      <c r="AG16" s="39"/>
    </row>
    <row r="17" spans="1:33" ht="15.75" hidden="1" customHeight="1" x14ac:dyDescent="0.2">
      <c r="A17" s="28"/>
      <c r="B17" s="28"/>
      <c r="C17" s="15"/>
      <c r="D17" s="29"/>
      <c r="E17" s="29"/>
      <c r="F17" s="32"/>
      <c r="G17" s="30"/>
      <c r="H17" s="31"/>
      <c r="I17" s="31"/>
      <c r="J17" s="32"/>
      <c r="K17" s="32"/>
      <c r="L17" s="29"/>
      <c r="M17" s="33"/>
      <c r="N17" s="29"/>
      <c r="O17" s="34"/>
      <c r="P17" s="34"/>
      <c r="Q17" s="29"/>
      <c r="R17" s="29"/>
      <c r="S17" s="35"/>
      <c r="T17" s="28"/>
      <c r="U17" s="36"/>
      <c r="V17" s="37"/>
      <c r="W17" s="28"/>
      <c r="X17" s="38"/>
      <c r="Y17" s="39"/>
      <c r="Z17" s="28"/>
      <c r="AA17" s="28"/>
      <c r="AB17" s="40"/>
      <c r="AC17" s="41"/>
      <c r="AD17" s="39"/>
      <c r="AE17" s="39"/>
      <c r="AF17" s="39"/>
      <c r="AG17" s="39"/>
    </row>
    <row r="18" spans="1:33" ht="15.75" hidden="1" customHeight="1" x14ac:dyDescent="0.2">
      <c r="A18" s="28"/>
      <c r="B18" s="28"/>
      <c r="C18" s="15"/>
      <c r="D18" s="29"/>
      <c r="E18" s="29"/>
      <c r="F18" s="32"/>
      <c r="G18" s="30"/>
      <c r="H18" s="31"/>
      <c r="I18" s="31"/>
      <c r="J18" s="32"/>
      <c r="K18" s="32"/>
      <c r="L18" s="29"/>
      <c r="M18" s="33"/>
      <c r="N18" s="29"/>
      <c r="O18" s="34"/>
      <c r="P18" s="34"/>
      <c r="Q18" s="29"/>
      <c r="R18" s="29"/>
      <c r="S18" s="35"/>
      <c r="T18" s="28"/>
      <c r="U18" s="36"/>
      <c r="V18" s="37"/>
      <c r="W18" s="28"/>
      <c r="X18" s="38"/>
      <c r="Y18" s="39"/>
      <c r="Z18" s="28"/>
      <c r="AA18" s="28"/>
      <c r="AB18" s="40"/>
      <c r="AC18" s="41"/>
      <c r="AD18" s="39"/>
      <c r="AE18" s="39"/>
      <c r="AF18" s="39"/>
      <c r="AG18" s="39"/>
    </row>
    <row r="19" spans="1:33" ht="15.75" hidden="1" customHeight="1" x14ac:dyDescent="0.2">
      <c r="A19" s="28"/>
      <c r="B19" s="28"/>
      <c r="C19" s="15"/>
      <c r="D19" s="29"/>
      <c r="E19" s="29"/>
      <c r="F19" s="32"/>
      <c r="G19" s="30"/>
      <c r="H19" s="31"/>
      <c r="I19" s="31"/>
      <c r="J19" s="32"/>
      <c r="K19" s="32"/>
      <c r="L19" s="29"/>
      <c r="M19" s="33"/>
      <c r="N19" s="29"/>
      <c r="O19" s="34"/>
      <c r="P19" s="34"/>
      <c r="Q19" s="29"/>
      <c r="R19" s="29"/>
      <c r="S19" s="35"/>
      <c r="T19" s="28"/>
      <c r="U19" s="36"/>
      <c r="V19" s="37"/>
      <c r="W19" s="28"/>
      <c r="X19" s="38"/>
      <c r="Y19" s="39"/>
      <c r="Z19" s="28"/>
      <c r="AA19" s="28"/>
      <c r="AB19" s="40"/>
      <c r="AC19" s="41"/>
      <c r="AD19" s="39"/>
      <c r="AE19" s="39"/>
      <c r="AF19" s="39"/>
      <c r="AG19" s="39"/>
    </row>
    <row r="20" spans="1:33" ht="15.75" hidden="1" customHeight="1" x14ac:dyDescent="0.2">
      <c r="A20" s="28"/>
      <c r="B20" s="28"/>
      <c r="C20" s="15"/>
      <c r="D20" s="29"/>
      <c r="E20" s="29"/>
      <c r="F20" s="32"/>
      <c r="G20" s="30"/>
      <c r="H20" s="31"/>
      <c r="I20" s="31"/>
      <c r="J20" s="32"/>
      <c r="K20" s="32"/>
      <c r="L20" s="29"/>
      <c r="M20" s="33"/>
      <c r="N20" s="29"/>
      <c r="O20" s="34"/>
      <c r="P20" s="34"/>
      <c r="Q20" s="29"/>
      <c r="R20" s="29"/>
      <c r="S20" s="35"/>
      <c r="T20" s="28"/>
      <c r="U20" s="36"/>
      <c r="V20" s="37"/>
      <c r="W20" s="28"/>
      <c r="X20" s="38"/>
      <c r="Y20" s="39"/>
      <c r="Z20" s="28"/>
      <c r="AA20" s="28"/>
      <c r="AB20" s="40"/>
      <c r="AC20" s="41"/>
      <c r="AD20" s="39"/>
      <c r="AE20" s="39"/>
      <c r="AF20" s="39"/>
      <c r="AG20" s="39"/>
    </row>
    <row r="21" spans="1:33" ht="15.75" customHeight="1" x14ac:dyDescent="0.2">
      <c r="A21" s="28" t="s">
        <v>63</v>
      </c>
      <c r="B21" s="28" t="s">
        <v>839</v>
      </c>
      <c r="C21" s="15">
        <f t="shared" ref="C21:C32" si="1">IFERROR(F21/D21," - ")</f>
        <v>10.99</v>
      </c>
      <c r="D21" s="29">
        <v>1</v>
      </c>
      <c r="E21" s="29">
        <v>0</v>
      </c>
      <c r="F21" s="32">
        <v>10.99</v>
      </c>
      <c r="G21" s="30">
        <v>-21.91</v>
      </c>
      <c r="H21" s="31">
        <f t="shared" ref="H21:H32" si="2">G21/F21*-1</f>
        <v>1.9936305732484076</v>
      </c>
      <c r="I21" s="31">
        <f t="shared" ref="I21:I32" si="3">J21/F21</f>
        <v>-1.8100309043574969</v>
      </c>
      <c r="J21" s="32">
        <f t="shared" ref="J21:J32" si="4">F21*0.85+G21+AF21*D21+D21*AE21+AG21+AD21</f>
        <v>-19.892239638888892</v>
      </c>
      <c r="K21" s="32">
        <f t="shared" ref="K21:K32" si="5">J21/D21</f>
        <v>-19.892239638888892</v>
      </c>
      <c r="L21" s="29">
        <v>0</v>
      </c>
      <c r="M21" s="33" t="str">
        <f t="shared" ref="M21:M32" si="6">IFERROR(D21/L21,"-")</f>
        <v>-</v>
      </c>
      <c r="N21" s="29">
        <v>198</v>
      </c>
      <c r="O21" s="34">
        <f t="shared" ref="O21:P21" si="7">D21/7</f>
        <v>0.14285714285714285</v>
      </c>
      <c r="P21" s="34">
        <f t="shared" si="7"/>
        <v>0</v>
      </c>
      <c r="Q21" s="29">
        <f t="shared" ref="Q21:Q32" si="8">ROUNDDOWN(N21/(O21+P21),0)</f>
        <v>1386</v>
      </c>
      <c r="R21" s="29"/>
      <c r="S21" s="35">
        <v>0</v>
      </c>
      <c r="T21" s="28" t="s">
        <v>33</v>
      </c>
      <c r="U21" s="36" t="s">
        <v>33</v>
      </c>
      <c r="V21" s="37" t="s">
        <v>33</v>
      </c>
      <c r="W21" s="28">
        <v>1</v>
      </c>
      <c r="X21" s="38">
        <f t="shared" ref="X21:X32" si="9">IFERROR(W21/D21,0)</f>
        <v>1</v>
      </c>
      <c r="Y21" s="39">
        <f t="shared" ref="Y21:Y32" si="10">IFERROR(G21/(W21+Z21)*-1,0)</f>
        <v>21.91</v>
      </c>
      <c r="Z21" s="28">
        <v>0</v>
      </c>
      <c r="AA21" s="28" t="s">
        <v>34</v>
      </c>
      <c r="AB21" s="40">
        <f t="shared" ref="AB21:AB32" si="11">IF(OR(AA21="UsLargeStandardSize",AA21="UsSmallStandardSize"),-0.69,-0.48)</f>
        <v>-0.69</v>
      </c>
      <c r="AC21" s="41">
        <v>4.6296296296296294E-3</v>
      </c>
      <c r="AD21" s="39">
        <f t="shared" ref="AD21:AD32" si="12">IFERROR(AB21*AC21*D21*2,0)</f>
        <v>-6.3888888888888884E-3</v>
      </c>
      <c r="AE21" s="39">
        <v>-5.42</v>
      </c>
      <c r="AF21" s="39">
        <v>-1.8973507500000002</v>
      </c>
      <c r="AG21" s="39">
        <v>0</v>
      </c>
    </row>
    <row r="22" spans="1:33" ht="15.75" customHeight="1" x14ac:dyDescent="0.2">
      <c r="A22" s="28" t="s">
        <v>64</v>
      </c>
      <c r="B22" s="28" t="s">
        <v>840</v>
      </c>
      <c r="C22" s="15">
        <f t="shared" si="1"/>
        <v>9.99</v>
      </c>
      <c r="D22" s="29">
        <v>2</v>
      </c>
      <c r="E22" s="29">
        <v>0</v>
      </c>
      <c r="F22" s="30">
        <v>19.98</v>
      </c>
      <c r="G22" s="30">
        <v>-16.950000000000003</v>
      </c>
      <c r="H22" s="31">
        <f t="shared" si="2"/>
        <v>0.84834834834834849</v>
      </c>
      <c r="I22" s="31">
        <f t="shared" si="3"/>
        <v>-0.54322237373484594</v>
      </c>
      <c r="J22" s="32">
        <f t="shared" si="4"/>
        <v>-10.853583027222223</v>
      </c>
      <c r="K22" s="32">
        <f t="shared" si="5"/>
        <v>-5.4267915136111116</v>
      </c>
      <c r="L22" s="29">
        <v>3</v>
      </c>
      <c r="M22" s="33">
        <f t="shared" si="6"/>
        <v>0.66666666666666663</v>
      </c>
      <c r="N22" s="29">
        <v>196</v>
      </c>
      <c r="O22" s="34">
        <f t="shared" ref="O22:P22" si="13">D22/7</f>
        <v>0.2857142857142857</v>
      </c>
      <c r="P22" s="34">
        <f t="shared" si="13"/>
        <v>0</v>
      </c>
      <c r="Q22" s="29">
        <f t="shared" si="8"/>
        <v>686</v>
      </c>
      <c r="R22" s="29"/>
      <c r="S22" s="35">
        <v>4.0609137055837498E-2</v>
      </c>
      <c r="T22" s="28">
        <v>500</v>
      </c>
      <c r="U22" s="36" t="s">
        <v>33</v>
      </c>
      <c r="V22" s="37" t="s">
        <v>33</v>
      </c>
      <c r="W22" s="28">
        <v>1</v>
      </c>
      <c r="X22" s="38">
        <f t="shared" si="9"/>
        <v>0.5</v>
      </c>
      <c r="Y22" s="39">
        <f t="shared" si="10"/>
        <v>5.6500000000000012</v>
      </c>
      <c r="Z22" s="28">
        <v>2</v>
      </c>
      <c r="AA22" s="28" t="s">
        <v>34</v>
      </c>
      <c r="AB22" s="40">
        <f t="shared" si="11"/>
        <v>-0.69</v>
      </c>
      <c r="AC22" s="41">
        <v>4.7783162037037037E-2</v>
      </c>
      <c r="AD22" s="39">
        <f t="shared" si="12"/>
        <v>-0.13188152722222221</v>
      </c>
      <c r="AE22" s="39">
        <v>-3.48</v>
      </c>
      <c r="AF22" s="39">
        <v>-1.8973507500000002</v>
      </c>
      <c r="AG22" s="39">
        <v>0</v>
      </c>
    </row>
    <row r="23" spans="1:33" ht="15.75" customHeight="1" x14ac:dyDescent="0.2">
      <c r="A23" s="28" t="s">
        <v>65</v>
      </c>
      <c r="B23" s="28" t="s">
        <v>224</v>
      </c>
      <c r="C23" s="15">
        <f t="shared" si="1"/>
        <v>8.9693749999999977</v>
      </c>
      <c r="D23" s="29">
        <v>16</v>
      </c>
      <c r="E23" s="29">
        <v>0</v>
      </c>
      <c r="F23" s="32">
        <v>143.50999999999996</v>
      </c>
      <c r="G23" s="30">
        <v>-54.95000000000001</v>
      </c>
      <c r="H23" s="31">
        <f t="shared" si="2"/>
        <v>0.38290014633126629</v>
      </c>
      <c r="I23" s="31">
        <f t="shared" si="3"/>
        <v>-0.13977537605586954</v>
      </c>
      <c r="J23" s="32">
        <f t="shared" si="4"/>
        <v>-20.059164217777834</v>
      </c>
      <c r="K23" s="32">
        <f t="shared" si="5"/>
        <v>-1.2536977636111146</v>
      </c>
      <c r="L23" s="29">
        <v>15</v>
      </c>
      <c r="M23" s="33">
        <f t="shared" si="6"/>
        <v>1.0666666666666667</v>
      </c>
      <c r="N23" s="29">
        <v>162</v>
      </c>
      <c r="O23" s="34">
        <f t="shared" ref="O23:P23" si="14">D23/7</f>
        <v>2.2857142857142856</v>
      </c>
      <c r="P23" s="34">
        <f t="shared" si="14"/>
        <v>0</v>
      </c>
      <c r="Q23" s="29">
        <f t="shared" si="8"/>
        <v>70</v>
      </c>
      <c r="R23" s="29"/>
      <c r="S23" s="35">
        <v>0.114942528735632</v>
      </c>
      <c r="T23" s="28">
        <v>500</v>
      </c>
      <c r="U23" s="36" t="s">
        <v>33</v>
      </c>
      <c r="V23" s="37" t="s">
        <v>33</v>
      </c>
      <c r="W23" s="28">
        <v>9</v>
      </c>
      <c r="X23" s="38">
        <f t="shared" si="9"/>
        <v>0.5625</v>
      </c>
      <c r="Y23" s="39">
        <f t="shared" si="10"/>
        <v>4.5791666666666675</v>
      </c>
      <c r="Z23" s="28">
        <v>3</v>
      </c>
      <c r="AA23" s="28" t="s">
        <v>34</v>
      </c>
      <c r="AB23" s="40">
        <f t="shared" si="11"/>
        <v>-0.69</v>
      </c>
      <c r="AC23" s="41">
        <v>4.7783162037037037E-2</v>
      </c>
      <c r="AD23" s="39">
        <f t="shared" si="12"/>
        <v>-1.0550522177777777</v>
      </c>
      <c r="AE23" s="39">
        <v>-3.48</v>
      </c>
      <c r="AF23" s="39">
        <v>-1.8973507500000002</v>
      </c>
      <c r="AG23" s="39">
        <v>0</v>
      </c>
    </row>
    <row r="24" spans="1:33" ht="15.75" customHeight="1" x14ac:dyDescent="0.2">
      <c r="A24" s="28" t="s">
        <v>66</v>
      </c>
      <c r="B24" s="28" t="s">
        <v>314</v>
      </c>
      <c r="C24" s="15">
        <f t="shared" si="1"/>
        <v>9.2990909090909089</v>
      </c>
      <c r="D24" s="29">
        <v>22</v>
      </c>
      <c r="E24" s="29">
        <v>0</v>
      </c>
      <c r="F24" s="32">
        <v>204.57999999999998</v>
      </c>
      <c r="G24" s="32">
        <v>-64.78</v>
      </c>
      <c r="H24" s="31">
        <f t="shared" si="2"/>
        <v>0.31664874376771929</v>
      </c>
      <c r="I24" s="31">
        <f t="shared" si="3"/>
        <v>-5.2006126207080221E-2</v>
      </c>
      <c r="J24" s="32">
        <f t="shared" si="4"/>
        <v>-10.63941329944447</v>
      </c>
      <c r="K24" s="32">
        <f t="shared" si="5"/>
        <v>-0.48360969542929411</v>
      </c>
      <c r="L24" s="29">
        <v>22</v>
      </c>
      <c r="M24" s="33">
        <f t="shared" si="6"/>
        <v>1</v>
      </c>
      <c r="N24" s="29">
        <v>156</v>
      </c>
      <c r="O24" s="34">
        <f t="shared" ref="O24:P24" si="15">D24/7</f>
        <v>3.1428571428571428</v>
      </c>
      <c r="P24" s="34">
        <f t="shared" si="15"/>
        <v>0</v>
      </c>
      <c r="Q24" s="29">
        <f t="shared" si="8"/>
        <v>49</v>
      </c>
      <c r="R24" s="29"/>
      <c r="S24" s="35">
        <v>0.73809523809523803</v>
      </c>
      <c r="T24" s="28">
        <v>500</v>
      </c>
      <c r="U24" s="36" t="s">
        <v>33</v>
      </c>
      <c r="V24" s="37" t="s">
        <v>33</v>
      </c>
      <c r="W24" s="28">
        <v>7</v>
      </c>
      <c r="X24" s="38">
        <f t="shared" si="9"/>
        <v>0.31818181818181818</v>
      </c>
      <c r="Y24" s="39">
        <f t="shared" si="10"/>
        <v>6.4779999999999998</v>
      </c>
      <c r="Z24" s="28">
        <v>3</v>
      </c>
      <c r="AA24" s="28" t="s">
        <v>34</v>
      </c>
      <c r="AB24" s="40">
        <f t="shared" si="11"/>
        <v>-0.69</v>
      </c>
      <c r="AC24" s="41">
        <v>4.7783162037037037E-2</v>
      </c>
      <c r="AD24" s="39">
        <f t="shared" si="12"/>
        <v>-1.4506967994444444</v>
      </c>
      <c r="AE24" s="39">
        <v>-3.48</v>
      </c>
      <c r="AF24" s="39">
        <v>-1.8973507500000002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1"/>
        <v>9.6155555555555541</v>
      </c>
      <c r="D25" s="29">
        <v>9</v>
      </c>
      <c r="E25" s="29">
        <v>0</v>
      </c>
      <c r="F25" s="32">
        <v>86.539999999999992</v>
      </c>
      <c r="G25" s="32">
        <v>-48.94</v>
      </c>
      <c r="H25" s="31">
        <f t="shared" si="2"/>
        <v>0.56551883522070723</v>
      </c>
      <c r="I25" s="31">
        <f t="shared" si="3"/>
        <v>-0.28188660587589554</v>
      </c>
      <c r="J25" s="32">
        <f t="shared" si="4"/>
        <v>-24.394466872499997</v>
      </c>
      <c r="K25" s="32">
        <f t="shared" si="5"/>
        <v>-2.7104963191666664</v>
      </c>
      <c r="L25" s="29">
        <v>27</v>
      </c>
      <c r="M25" s="33">
        <f t="shared" si="6"/>
        <v>0.33333333333333331</v>
      </c>
      <c r="N25" s="29">
        <v>146</v>
      </c>
      <c r="O25" s="34">
        <f t="shared" ref="O25:P25" si="16">D25/7</f>
        <v>1.2857142857142858</v>
      </c>
      <c r="P25" s="34">
        <f t="shared" si="16"/>
        <v>0</v>
      </c>
      <c r="Q25" s="29">
        <f t="shared" si="8"/>
        <v>113</v>
      </c>
      <c r="R25" s="29"/>
      <c r="S25" s="35">
        <v>0.5386819484240688</v>
      </c>
      <c r="T25" s="28">
        <v>500</v>
      </c>
      <c r="U25" s="36" t="s">
        <v>33</v>
      </c>
      <c r="V25" s="37" t="s">
        <v>33</v>
      </c>
      <c r="W25" s="14">
        <v>2</v>
      </c>
      <c r="X25" s="38">
        <f t="shared" si="9"/>
        <v>0.22222222222222221</v>
      </c>
      <c r="Y25" s="39">
        <f t="shared" si="10"/>
        <v>3.7646153846153845</v>
      </c>
      <c r="Z25" s="14">
        <v>11</v>
      </c>
      <c r="AA25" s="28" t="s">
        <v>34</v>
      </c>
      <c r="AB25" s="40">
        <f t="shared" si="11"/>
        <v>-0.69</v>
      </c>
      <c r="AC25" s="41">
        <v>4.7783162037037037E-2</v>
      </c>
      <c r="AD25" s="39">
        <f t="shared" si="12"/>
        <v>-0.59346687249999996</v>
      </c>
      <c r="AE25" s="39">
        <v>-3.48</v>
      </c>
      <c r="AF25" s="39">
        <v>-1.9</v>
      </c>
      <c r="AG25" s="39">
        <v>0</v>
      </c>
    </row>
    <row r="26" spans="1:33" ht="15.75" customHeight="1" x14ac:dyDescent="0.2">
      <c r="A26" s="14" t="s">
        <v>68</v>
      </c>
      <c r="B26" s="28" t="s">
        <v>841</v>
      </c>
      <c r="C26" s="15">
        <f t="shared" si="1"/>
        <v>8.8171428571428567</v>
      </c>
      <c r="D26" s="16">
        <v>7</v>
      </c>
      <c r="E26" s="16">
        <v>0</v>
      </c>
      <c r="F26" s="17">
        <v>61.72</v>
      </c>
      <c r="G26" s="17">
        <v>-52.740000000000009</v>
      </c>
      <c r="H26" s="31">
        <f t="shared" si="2"/>
        <v>0.85450421257291009</v>
      </c>
      <c r="I26" s="31">
        <f t="shared" si="3"/>
        <v>-0.6406653369293227</v>
      </c>
      <c r="J26" s="32">
        <f t="shared" si="4"/>
        <v>-39.541864595277794</v>
      </c>
      <c r="K26" s="32">
        <f t="shared" si="5"/>
        <v>-5.6488377993253991</v>
      </c>
      <c r="L26" s="16">
        <v>13</v>
      </c>
      <c r="M26" s="33">
        <f t="shared" si="6"/>
        <v>0.53846153846153844</v>
      </c>
      <c r="N26" s="16">
        <v>139</v>
      </c>
      <c r="O26" s="34">
        <f t="shared" ref="O26:P26" si="17">D26/7</f>
        <v>1</v>
      </c>
      <c r="P26" s="34">
        <f t="shared" si="17"/>
        <v>0</v>
      </c>
      <c r="Q26" s="29">
        <f t="shared" si="8"/>
        <v>139</v>
      </c>
      <c r="R26" s="29"/>
      <c r="S26" s="21">
        <v>0.63529411764705879</v>
      </c>
      <c r="T26" s="28">
        <v>500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17.580000000000002</v>
      </c>
      <c r="Z26" s="14">
        <v>3</v>
      </c>
      <c r="AA26" s="28" t="s">
        <v>34</v>
      </c>
      <c r="AB26" s="40">
        <f t="shared" si="11"/>
        <v>-0.69</v>
      </c>
      <c r="AC26" s="41">
        <v>4.7783162037037037E-2</v>
      </c>
      <c r="AD26" s="39">
        <f t="shared" si="12"/>
        <v>-0.46158534527777773</v>
      </c>
      <c r="AE26" s="25">
        <v>-3.64</v>
      </c>
      <c r="AF26" s="25">
        <v>-1.90318275</v>
      </c>
      <c r="AG26" s="25">
        <v>0</v>
      </c>
    </row>
    <row r="27" spans="1:33" ht="15.75" customHeight="1" x14ac:dyDescent="0.2">
      <c r="A27" s="14" t="s">
        <v>69</v>
      </c>
      <c r="B27" s="14" t="s">
        <v>314</v>
      </c>
      <c r="C27" s="15">
        <f t="shared" si="1"/>
        <v>7.3796428571428567</v>
      </c>
      <c r="D27" s="16">
        <v>28</v>
      </c>
      <c r="E27" s="16">
        <v>0</v>
      </c>
      <c r="F27" s="17">
        <v>206.63</v>
      </c>
      <c r="G27" s="17">
        <v>-86.679999999999993</v>
      </c>
      <c r="H27" s="31">
        <f t="shared" si="2"/>
        <v>0.41949378115472097</v>
      </c>
      <c r="I27" s="31">
        <f t="shared" si="3"/>
        <v>-0.47476144984325191</v>
      </c>
      <c r="J27" s="32">
        <f t="shared" si="4"/>
        <v>-98.099958381111136</v>
      </c>
      <c r="K27" s="32">
        <f t="shared" si="5"/>
        <v>-3.5035699421825406</v>
      </c>
      <c r="L27" s="16">
        <v>36</v>
      </c>
      <c r="M27" s="33">
        <f t="shared" si="6"/>
        <v>0.77777777777777779</v>
      </c>
      <c r="N27" s="16">
        <v>116</v>
      </c>
      <c r="O27" s="34">
        <f t="shared" ref="O27:P27" si="18">D27/7</f>
        <v>4</v>
      </c>
      <c r="P27" s="34">
        <f t="shared" si="18"/>
        <v>0</v>
      </c>
      <c r="Q27" s="29">
        <f t="shared" si="8"/>
        <v>29</v>
      </c>
      <c r="R27" s="29"/>
      <c r="S27" s="21">
        <v>1.103448275862069</v>
      </c>
      <c r="T27" s="28">
        <v>500</v>
      </c>
      <c r="U27" s="36" t="s">
        <v>33</v>
      </c>
      <c r="V27" s="37" t="s">
        <v>33</v>
      </c>
      <c r="W27" s="14">
        <v>6</v>
      </c>
      <c r="X27" s="38">
        <f t="shared" si="9"/>
        <v>0.21428571428571427</v>
      </c>
      <c r="Y27" s="39">
        <f t="shared" si="10"/>
        <v>4.5621052631578944</v>
      </c>
      <c r="Z27" s="14">
        <v>13</v>
      </c>
      <c r="AA27" s="28" t="s">
        <v>34</v>
      </c>
      <c r="AB27" s="40">
        <f t="shared" si="11"/>
        <v>-0.69</v>
      </c>
      <c r="AC27" s="41">
        <v>4.7783162037037037E-2</v>
      </c>
      <c r="AD27" s="39">
        <f t="shared" si="12"/>
        <v>-1.8463413811111109</v>
      </c>
      <c r="AE27" s="25">
        <v>-3.64</v>
      </c>
      <c r="AF27" s="25">
        <v>-1.90318275</v>
      </c>
      <c r="AG27" s="25">
        <v>-30</v>
      </c>
    </row>
    <row r="28" spans="1:33" ht="15.75" customHeight="1" x14ac:dyDescent="0.2">
      <c r="A28" s="14" t="s">
        <v>70</v>
      </c>
      <c r="B28" s="14" t="s">
        <v>430</v>
      </c>
      <c r="C28" s="15">
        <f t="shared" si="1"/>
        <v>7.4539215686274503</v>
      </c>
      <c r="D28" s="16">
        <v>51</v>
      </c>
      <c r="E28" s="16">
        <v>0</v>
      </c>
      <c r="F28" s="17">
        <v>380.15</v>
      </c>
      <c r="G28" s="17">
        <v>-81.069999999999993</v>
      </c>
      <c r="H28" s="31">
        <f t="shared" si="2"/>
        <v>0.21325792450348546</v>
      </c>
      <c r="I28" s="31">
        <f t="shared" si="3"/>
        <v>-0.11576430144460523</v>
      </c>
      <c r="J28" s="32">
        <f t="shared" si="4"/>
        <v>-44.007799194166672</v>
      </c>
      <c r="K28" s="32">
        <f t="shared" si="5"/>
        <v>-0.86289802341503274</v>
      </c>
      <c r="L28" s="16">
        <v>41</v>
      </c>
      <c r="M28" s="33">
        <f t="shared" si="6"/>
        <v>1.2439024390243902</v>
      </c>
      <c r="N28" s="16">
        <v>70</v>
      </c>
      <c r="O28" s="34">
        <f t="shared" ref="O28:P28" si="19">D28/7</f>
        <v>7.2857142857142856</v>
      </c>
      <c r="P28" s="34">
        <f t="shared" si="19"/>
        <v>0</v>
      </c>
      <c r="Q28" s="29">
        <f t="shared" si="8"/>
        <v>9</v>
      </c>
      <c r="R28" s="29"/>
      <c r="S28" s="21">
        <v>1.3626373626373629</v>
      </c>
      <c r="T28" s="28">
        <v>500</v>
      </c>
      <c r="U28" s="36" t="s">
        <v>33</v>
      </c>
      <c r="V28" s="37" t="s">
        <v>33</v>
      </c>
      <c r="W28" s="14">
        <v>11</v>
      </c>
      <c r="X28" s="38">
        <f t="shared" si="9"/>
        <v>0.21568627450980393</v>
      </c>
      <c r="Y28" s="39">
        <f t="shared" si="10"/>
        <v>3.3779166666666662</v>
      </c>
      <c r="Z28" s="14">
        <v>13</v>
      </c>
      <c r="AA28" s="28" t="s">
        <v>34</v>
      </c>
      <c r="AB28" s="40">
        <f t="shared" si="11"/>
        <v>-0.69</v>
      </c>
      <c r="AC28" s="41">
        <v>4.7783162037037037E-2</v>
      </c>
      <c r="AD28" s="39">
        <f t="shared" si="12"/>
        <v>-3.3629789441666662</v>
      </c>
      <c r="AE28" s="25">
        <v>-3.64</v>
      </c>
      <c r="AF28" s="25">
        <v>-1.90318275</v>
      </c>
      <c r="AG28" s="25">
        <v>0</v>
      </c>
    </row>
    <row r="29" spans="1:33" ht="15.75" customHeight="1" x14ac:dyDescent="0.2">
      <c r="A29" s="14" t="s">
        <v>71</v>
      </c>
      <c r="B29" s="14" t="s">
        <v>120</v>
      </c>
      <c r="C29" s="15">
        <f t="shared" si="1"/>
        <v>6.4976470588235289</v>
      </c>
      <c r="D29" s="16">
        <v>34</v>
      </c>
      <c r="E29" s="16">
        <v>0</v>
      </c>
      <c r="F29" s="17">
        <v>220.92</v>
      </c>
      <c r="G29" s="17">
        <v>-28.02</v>
      </c>
      <c r="H29" s="31">
        <f t="shared" si="2"/>
        <v>0.12683324280282457</v>
      </c>
      <c r="I29" s="31">
        <f t="shared" si="3"/>
        <v>-0.13157836774874535</v>
      </c>
      <c r="J29" s="32">
        <f t="shared" si="4"/>
        <v>-29.068293003052819</v>
      </c>
      <c r="K29" s="32">
        <f t="shared" si="5"/>
        <v>-0.85494979420743589</v>
      </c>
      <c r="L29" s="16">
        <v>32</v>
      </c>
      <c r="M29" s="33">
        <f t="shared" si="6"/>
        <v>1.0625</v>
      </c>
      <c r="N29" s="16">
        <v>33</v>
      </c>
      <c r="O29" s="34">
        <f t="shared" ref="O29:P29" si="20">D29/7</f>
        <v>4.8571428571428568</v>
      </c>
      <c r="P29" s="34">
        <f t="shared" si="20"/>
        <v>0</v>
      </c>
      <c r="Q29" s="29">
        <f t="shared" si="8"/>
        <v>6</v>
      </c>
      <c r="R29" s="29"/>
      <c r="S29" s="21">
        <v>1.683116883116883</v>
      </c>
      <c r="T29" s="28">
        <v>500</v>
      </c>
      <c r="U29" s="36" t="s">
        <v>33</v>
      </c>
      <c r="V29" s="37" t="s">
        <v>33</v>
      </c>
      <c r="W29" s="14">
        <v>6</v>
      </c>
      <c r="X29" s="38">
        <f t="shared" si="9"/>
        <v>0.17647058823529413</v>
      </c>
      <c r="Y29" s="39">
        <f t="shared" si="10"/>
        <v>2.802</v>
      </c>
      <c r="Z29" s="14">
        <v>4</v>
      </c>
      <c r="AA29" s="28" t="s">
        <v>34</v>
      </c>
      <c r="AB29" s="40">
        <f t="shared" si="11"/>
        <v>-0.69</v>
      </c>
      <c r="AC29" s="41">
        <v>4.7783162037037037E-2</v>
      </c>
      <c r="AD29" s="39">
        <f t="shared" si="12"/>
        <v>-2.2419859627777776</v>
      </c>
      <c r="AE29" s="25">
        <v>-3.64</v>
      </c>
      <c r="AF29" s="25">
        <v>-1.8478913835374999</v>
      </c>
      <c r="AG29" s="25">
        <v>0</v>
      </c>
    </row>
    <row r="30" spans="1:33" ht="15.75" customHeight="1" x14ac:dyDescent="0.2">
      <c r="A30" s="14" t="s">
        <v>72</v>
      </c>
      <c r="B30" s="14" t="s">
        <v>98</v>
      </c>
      <c r="C30" s="15">
        <f t="shared" si="1"/>
        <v>8.3979999999999997</v>
      </c>
      <c r="D30" s="16">
        <v>5</v>
      </c>
      <c r="E30" s="16">
        <v>1</v>
      </c>
      <c r="F30" s="17">
        <v>41.99</v>
      </c>
      <c r="G30" s="17">
        <v>0</v>
      </c>
      <c r="H30" s="31">
        <f t="shared" si="2"/>
        <v>0</v>
      </c>
      <c r="I30" s="31">
        <f t="shared" si="3"/>
        <v>0.18867204725546427</v>
      </c>
      <c r="J30" s="32">
        <f t="shared" si="4"/>
        <v>7.9223392642569452</v>
      </c>
      <c r="K30" s="32">
        <f t="shared" si="5"/>
        <v>1.5844678528513891</v>
      </c>
      <c r="L30" s="16">
        <v>12</v>
      </c>
      <c r="M30" s="33">
        <f t="shared" si="6"/>
        <v>0.41666666666666669</v>
      </c>
      <c r="N30" s="16">
        <v>23</v>
      </c>
      <c r="O30" s="34">
        <f t="shared" ref="O30:P30" si="21">D30/7</f>
        <v>0.7142857142857143</v>
      </c>
      <c r="P30" s="34">
        <f t="shared" si="21"/>
        <v>0.14285714285714285</v>
      </c>
      <c r="Q30" s="29">
        <f t="shared" si="8"/>
        <v>26</v>
      </c>
      <c r="R30" s="29"/>
      <c r="S30" s="21">
        <v>1.78494623655914</v>
      </c>
      <c r="T30" s="28">
        <v>500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4.7783162037037037E-2</v>
      </c>
      <c r="AD30" s="39">
        <f t="shared" si="12"/>
        <v>-0.32970381805555554</v>
      </c>
      <c r="AE30" s="25">
        <v>-3.64</v>
      </c>
      <c r="AF30" s="25">
        <v>-1.8478913835374999</v>
      </c>
      <c r="AG30" s="25">
        <v>0</v>
      </c>
    </row>
    <row r="31" spans="1:33" ht="15.75" customHeight="1" x14ac:dyDescent="0.2">
      <c r="A31" s="14" t="s">
        <v>73</v>
      </c>
      <c r="B31" s="14" t="s">
        <v>98</v>
      </c>
      <c r="C31" s="15">
        <f t="shared" si="1"/>
        <v>8.9816666666666674</v>
      </c>
      <c r="D31" s="16">
        <v>6</v>
      </c>
      <c r="E31" s="16">
        <v>1</v>
      </c>
      <c r="F31" s="17">
        <v>53.89</v>
      </c>
      <c r="G31" s="42">
        <v>0</v>
      </c>
      <c r="H31" s="31">
        <f t="shared" si="2"/>
        <v>0</v>
      </c>
      <c r="I31" s="31">
        <f t="shared" si="3"/>
        <v>0.231647933143595</v>
      </c>
      <c r="J31" s="32">
        <f t="shared" si="4"/>
        <v>12.483507117108335</v>
      </c>
      <c r="K31" s="32">
        <f t="shared" si="5"/>
        <v>2.0805845195180557</v>
      </c>
      <c r="L31" s="16">
        <v>17</v>
      </c>
      <c r="M31" s="33">
        <f t="shared" si="6"/>
        <v>0.35294117647058826</v>
      </c>
      <c r="N31" s="16">
        <v>18</v>
      </c>
      <c r="O31" s="34">
        <f t="shared" ref="O31:P32" si="22">D31/7</f>
        <v>0.8571428571428571</v>
      </c>
      <c r="P31" s="34">
        <f t="shared" si="22"/>
        <v>0.14285714285714285</v>
      </c>
      <c r="Q31" s="29">
        <f t="shared" si="8"/>
        <v>18</v>
      </c>
      <c r="R31" s="29"/>
      <c r="S31" s="21">
        <v>1.9490084985835601</v>
      </c>
      <c r="T31" s="14">
        <v>500</v>
      </c>
      <c r="U31" s="22" t="s">
        <v>33</v>
      </c>
      <c r="V31" s="1" t="s">
        <v>1484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4.7783162037037037E-2</v>
      </c>
      <c r="AD31" s="39">
        <f t="shared" si="12"/>
        <v>-0.39564458166666661</v>
      </c>
      <c r="AE31" s="43">
        <v>-3.64</v>
      </c>
      <c r="AF31" s="43">
        <v>-1.8478913835375002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1"/>
        <v>8.9499999999999993</v>
      </c>
      <c r="D32" s="52">
        <v>8</v>
      </c>
      <c r="E32" s="52">
        <v>1</v>
      </c>
      <c r="F32" s="53">
        <v>71.599999999999994</v>
      </c>
      <c r="G32" s="53">
        <v>0</v>
      </c>
      <c r="H32" s="31">
        <f t="shared" si="2"/>
        <v>0</v>
      </c>
      <c r="I32" s="31">
        <f t="shared" si="3"/>
        <v>0.22946009529065786</v>
      </c>
      <c r="J32" s="32">
        <f t="shared" si="4"/>
        <v>16.429342822811101</v>
      </c>
      <c r="K32" s="32">
        <f t="shared" si="5"/>
        <v>2.0536678528513876</v>
      </c>
      <c r="L32" s="52">
        <v>15</v>
      </c>
      <c r="M32" s="33">
        <f t="shared" si="6"/>
        <v>0.53333333333333333</v>
      </c>
      <c r="N32" s="52">
        <v>9</v>
      </c>
      <c r="O32" s="34">
        <f t="shared" si="22"/>
        <v>1.1428571428571428</v>
      </c>
      <c r="P32" s="34">
        <f t="shared" si="22"/>
        <v>0.14285714285714285</v>
      </c>
      <c r="Q32" s="29">
        <f t="shared" si="8"/>
        <v>7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2.596491228070176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4.7783162037037037E-2</v>
      </c>
      <c r="AD32" s="39">
        <f t="shared" si="12"/>
        <v>-0.52752610888888884</v>
      </c>
      <c r="AE32" s="58">
        <v>-3.64</v>
      </c>
      <c r="AF32" s="58">
        <v>-1.8478913835374999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1:33" ht="15.75" customHeight="1" x14ac:dyDescent="0.2">
      <c r="A193" s="14"/>
      <c r="B193" s="14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21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</row>
    <row r="222" spans="1:33" ht="15.75" customHeight="1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21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</row>
    <row r="223" spans="1:33" ht="15.75" customHeight="1" x14ac:dyDescent="0.2">
      <c r="S223" s="21"/>
    </row>
    <row r="224" spans="1:33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4" customWidth="1"/>
    <col min="22" max="22" width="11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Info!B1:BJ5000""),3,FALSE),"""")"),"10 Ft Double Ended Extension Cord, White - 16/2 SPT-2 Split Electrical Cable with 6 Power Outlets")</f>
        <v>10 Ft Double Ended Extension Cord, White - 16/2 SPT-2 Split Electrical Cable with 6 Power Outlets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Info!B1:BJ5000""),2,FALSE),"""")"),"B08NLBZM1S")</f>
        <v>B08NLBZM1S</v>
      </c>
      <c r="B2" s="3" t="s">
        <v>842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92" customHeight="1" x14ac:dyDescent="0.2">
      <c r="A3" s="76" t="s">
        <v>30</v>
      </c>
      <c r="B3" s="77"/>
      <c r="C3" s="47">
        <f>((AE32+AF32)/0.85)*-1</f>
        <v>8.829937376536753</v>
      </c>
      <c r="D3" s="5">
        <f>SUM(D4:D99765)</f>
        <v>153</v>
      </c>
      <c r="E3" s="5"/>
      <c r="F3" s="6">
        <f t="shared" ref="F3:G3" si="0">SUM(F4:F99765)</f>
        <v>1519.9699999999998</v>
      </c>
      <c r="G3" s="6">
        <f t="shared" si="0"/>
        <v>-160.82999999999998</v>
      </c>
      <c r="H3" s="7">
        <f>G3/F3*-1</f>
        <v>0.10581129890721527</v>
      </c>
      <c r="I3" s="8">
        <f>J3/F3</f>
        <v>-2.9709286675007728E-2</v>
      </c>
      <c r="J3" s="6">
        <f>SUM(J4:J99765)</f>
        <v>-45.157224467411488</v>
      </c>
      <c r="K3" s="6">
        <f>J3/D3</f>
        <v>-0.29514525795693786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24</v>
      </c>
      <c r="X3" s="7">
        <f>W3/D3</f>
        <v>0.15686274509803921</v>
      </c>
      <c r="Y3" s="6"/>
      <c r="Z3" s="5"/>
      <c r="AA3" s="5"/>
      <c r="AB3" s="5"/>
      <c r="AC3" s="5"/>
      <c r="AD3" s="6">
        <f>SUM(AD4:AD99765)</f>
        <v>-19.924431055555548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Info!B2:BZ7000""),37,FALSE)),"""")*-1"),-2.55544677005624)</f>
        <v>-2.55544677005624</v>
      </c>
      <c r="AG3" s="6">
        <f>SUM(AG4:AG99765)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2"/>
      <c r="AB4" s="26"/>
      <c r="AC4" s="27"/>
      <c r="AD4" s="25"/>
      <c r="AE4" s="25"/>
      <c r="AF4" s="25"/>
      <c r="AG4" s="25"/>
    </row>
    <row r="5" spans="1:33" ht="15.75" hidden="1" customHeight="1" x14ac:dyDescent="0.2">
      <c r="A5" s="28"/>
      <c r="B5" s="28"/>
      <c r="C5" s="15"/>
      <c r="D5" s="29"/>
      <c r="E5" s="29"/>
      <c r="F5" s="30"/>
      <c r="G5" s="30"/>
      <c r="H5" s="31"/>
      <c r="I5" s="31"/>
      <c r="J5" s="32"/>
      <c r="K5" s="32"/>
      <c r="L5" s="29"/>
      <c r="M5" s="33"/>
      <c r="N5" s="29"/>
      <c r="O5" s="34"/>
      <c r="P5" s="34"/>
      <c r="Q5" s="29"/>
      <c r="R5" s="29"/>
      <c r="S5" s="35"/>
      <c r="T5" s="28"/>
      <c r="U5" s="36"/>
      <c r="V5" s="37"/>
      <c r="W5" s="28"/>
      <c r="X5" s="38"/>
      <c r="Y5" s="39"/>
      <c r="Z5" s="28"/>
      <c r="AA5" s="28"/>
      <c r="AB5" s="40"/>
      <c r="AC5" s="41"/>
      <c r="AD5" s="39"/>
      <c r="AE5" s="39"/>
      <c r="AF5" s="39"/>
      <c r="AG5" s="39"/>
    </row>
    <row r="6" spans="1:33" ht="15.75" hidden="1" customHeight="1" x14ac:dyDescent="0.2">
      <c r="A6" s="28"/>
      <c r="B6" s="28"/>
      <c r="C6" s="15"/>
      <c r="D6" s="29"/>
      <c r="E6" s="29"/>
      <c r="F6" s="30"/>
      <c r="G6" s="30"/>
      <c r="H6" s="31"/>
      <c r="I6" s="31"/>
      <c r="J6" s="32"/>
      <c r="K6" s="32"/>
      <c r="L6" s="29"/>
      <c r="M6" s="33"/>
      <c r="N6" s="29"/>
      <c r="O6" s="34"/>
      <c r="P6" s="34"/>
      <c r="Q6" s="29"/>
      <c r="R6" s="29"/>
      <c r="S6" s="35"/>
      <c r="T6" s="28"/>
      <c r="U6" s="36"/>
      <c r="V6" s="37"/>
      <c r="W6" s="28"/>
      <c r="X6" s="38"/>
      <c r="Y6" s="39"/>
      <c r="Z6" s="28"/>
      <c r="AA6" s="28"/>
      <c r="AB6" s="40"/>
      <c r="AC6" s="41"/>
      <c r="AD6" s="39"/>
      <c r="AE6" s="39"/>
      <c r="AF6" s="39"/>
      <c r="AG6" s="39"/>
    </row>
    <row r="7" spans="1:33" ht="15.75" hidden="1" customHeight="1" x14ac:dyDescent="0.2">
      <c r="A7" s="28"/>
      <c r="B7" s="28"/>
      <c r="C7" s="15"/>
      <c r="D7" s="29"/>
      <c r="E7" s="29"/>
      <c r="F7" s="30"/>
      <c r="G7" s="30"/>
      <c r="H7" s="31"/>
      <c r="I7" s="31"/>
      <c r="J7" s="32"/>
      <c r="K7" s="32"/>
      <c r="L7" s="29"/>
      <c r="M7" s="33"/>
      <c r="N7" s="29"/>
      <c r="O7" s="34"/>
      <c r="P7" s="34"/>
      <c r="Q7" s="29"/>
      <c r="R7" s="29"/>
      <c r="S7" s="35"/>
      <c r="T7" s="28"/>
      <c r="U7" s="36"/>
      <c r="V7" s="37"/>
      <c r="W7" s="28"/>
      <c r="X7" s="38"/>
      <c r="Y7" s="39"/>
      <c r="Z7" s="28"/>
      <c r="AA7" s="28"/>
      <c r="AB7" s="40"/>
      <c r="AC7" s="41"/>
      <c r="AD7" s="39"/>
      <c r="AE7" s="39"/>
      <c r="AF7" s="39"/>
      <c r="AG7" s="39"/>
    </row>
    <row r="8" spans="1:33" ht="15.75" hidden="1" customHeight="1" x14ac:dyDescent="0.2">
      <c r="A8" s="28"/>
      <c r="B8" s="28"/>
      <c r="C8" s="15"/>
      <c r="D8" s="29"/>
      <c r="E8" s="29"/>
      <c r="F8" s="30"/>
      <c r="G8" s="30"/>
      <c r="H8" s="31"/>
      <c r="I8" s="31"/>
      <c r="J8" s="32"/>
      <c r="K8" s="32"/>
      <c r="L8" s="29"/>
      <c r="M8" s="33"/>
      <c r="N8" s="29"/>
      <c r="O8" s="34"/>
      <c r="P8" s="34"/>
      <c r="Q8" s="29"/>
      <c r="R8" s="29"/>
      <c r="S8" s="35"/>
      <c r="T8" s="28"/>
      <c r="U8" s="36"/>
      <c r="V8" s="37"/>
      <c r="W8" s="28"/>
      <c r="X8" s="38"/>
      <c r="Y8" s="39"/>
      <c r="Z8" s="28"/>
      <c r="AA8" s="28"/>
      <c r="AB8" s="40"/>
      <c r="AC8" s="41"/>
      <c r="AD8" s="39"/>
      <c r="AE8" s="39"/>
      <c r="AF8" s="39"/>
      <c r="AG8" s="39"/>
    </row>
    <row r="9" spans="1:33" ht="15.75" hidden="1" customHeight="1" x14ac:dyDescent="0.2">
      <c r="A9" s="28"/>
      <c r="B9" s="28"/>
      <c r="C9" s="15"/>
      <c r="D9" s="29"/>
      <c r="E9" s="29"/>
      <c r="F9" s="30"/>
      <c r="G9" s="30"/>
      <c r="H9" s="31"/>
      <c r="I9" s="31"/>
      <c r="J9" s="32"/>
      <c r="K9" s="32"/>
      <c r="L9" s="29"/>
      <c r="M9" s="33"/>
      <c r="N9" s="29"/>
      <c r="O9" s="34"/>
      <c r="P9" s="34"/>
      <c r="Q9" s="29"/>
      <c r="R9" s="29"/>
      <c r="S9" s="35"/>
      <c r="T9" s="28"/>
      <c r="U9" s="36"/>
      <c r="V9" s="37"/>
      <c r="W9" s="28"/>
      <c r="X9" s="38"/>
      <c r="Y9" s="39"/>
      <c r="Z9" s="28"/>
      <c r="AA9" s="28"/>
      <c r="AB9" s="40"/>
      <c r="AC9" s="41"/>
      <c r="AD9" s="39"/>
      <c r="AE9" s="39"/>
      <c r="AF9" s="39"/>
      <c r="AG9" s="39"/>
    </row>
    <row r="10" spans="1:33" ht="15.75" hidden="1" customHeight="1" x14ac:dyDescent="0.2">
      <c r="A10" s="28"/>
      <c r="B10" s="28"/>
      <c r="C10" s="15"/>
      <c r="D10" s="29"/>
      <c r="E10" s="29"/>
      <c r="F10" s="30"/>
      <c r="G10" s="30"/>
      <c r="H10" s="31"/>
      <c r="I10" s="31"/>
      <c r="J10" s="32"/>
      <c r="K10" s="32"/>
      <c r="L10" s="29"/>
      <c r="M10" s="33"/>
      <c r="N10" s="29"/>
      <c r="O10" s="34"/>
      <c r="P10" s="34"/>
      <c r="Q10" s="29"/>
      <c r="R10" s="29"/>
      <c r="S10" s="35"/>
      <c r="T10" s="28"/>
      <c r="U10" s="36"/>
      <c r="V10" s="37"/>
      <c r="W10" s="28"/>
      <c r="X10" s="38"/>
      <c r="Y10" s="39"/>
      <c r="Z10" s="28"/>
      <c r="AA10" s="28"/>
      <c r="AB10" s="40"/>
      <c r="AC10" s="41"/>
      <c r="AD10" s="39"/>
      <c r="AE10" s="39"/>
      <c r="AF10" s="39"/>
      <c r="AG10" s="39"/>
    </row>
    <row r="11" spans="1:33" ht="15.75" hidden="1" customHeight="1" x14ac:dyDescent="0.2">
      <c r="A11" s="28"/>
      <c r="B11" s="28"/>
      <c r="C11" s="15"/>
      <c r="D11" s="29"/>
      <c r="E11" s="29"/>
      <c r="F11" s="30"/>
      <c r="G11" s="30"/>
      <c r="H11" s="31"/>
      <c r="I11" s="31"/>
      <c r="J11" s="32"/>
      <c r="K11" s="32"/>
      <c r="L11" s="29"/>
      <c r="M11" s="33"/>
      <c r="N11" s="29"/>
      <c r="O11" s="34"/>
      <c r="P11" s="34"/>
      <c r="Q11" s="29"/>
      <c r="R11" s="29"/>
      <c r="S11" s="35"/>
      <c r="T11" s="28"/>
      <c r="U11" s="36"/>
      <c r="V11" s="37"/>
      <c r="W11" s="28"/>
      <c r="X11" s="38"/>
      <c r="Y11" s="39"/>
      <c r="Z11" s="28"/>
      <c r="AA11" s="28"/>
      <c r="AB11" s="40"/>
      <c r="AC11" s="41"/>
      <c r="AD11" s="39"/>
      <c r="AE11" s="39"/>
      <c r="AF11" s="39"/>
      <c r="AG11" s="39"/>
    </row>
    <row r="12" spans="1:33" ht="15.75" hidden="1" customHeight="1" x14ac:dyDescent="0.2">
      <c r="A12" s="28"/>
      <c r="B12" s="28"/>
      <c r="C12" s="15"/>
      <c r="D12" s="29"/>
      <c r="E12" s="29"/>
      <c r="F12" s="30"/>
      <c r="G12" s="30"/>
      <c r="H12" s="31"/>
      <c r="I12" s="31"/>
      <c r="J12" s="32"/>
      <c r="K12" s="32"/>
      <c r="L12" s="29"/>
      <c r="M12" s="33"/>
      <c r="N12" s="29"/>
      <c r="O12" s="34"/>
      <c r="P12" s="34"/>
      <c r="Q12" s="29"/>
      <c r="R12" s="29"/>
      <c r="S12" s="35"/>
      <c r="T12" s="28"/>
      <c r="U12" s="36"/>
      <c r="V12" s="37"/>
      <c r="W12" s="28"/>
      <c r="X12" s="38"/>
      <c r="Y12" s="39"/>
      <c r="Z12" s="28"/>
      <c r="AA12" s="28"/>
      <c r="AB12" s="40"/>
      <c r="AC12" s="41"/>
      <c r="AD12" s="39"/>
      <c r="AE12" s="39"/>
      <c r="AF12" s="39"/>
      <c r="AG12" s="39"/>
    </row>
    <row r="13" spans="1:33" ht="15.75" hidden="1" customHeight="1" x14ac:dyDescent="0.2">
      <c r="A13" s="28"/>
      <c r="B13" s="28"/>
      <c r="C13" s="15"/>
      <c r="D13" s="29"/>
      <c r="E13" s="29"/>
      <c r="F13" s="32"/>
      <c r="G13" s="30"/>
      <c r="H13" s="31"/>
      <c r="I13" s="31"/>
      <c r="J13" s="32"/>
      <c r="K13" s="32"/>
      <c r="L13" s="29"/>
      <c r="M13" s="33"/>
      <c r="N13" s="29"/>
      <c r="O13" s="34"/>
      <c r="P13" s="34"/>
      <c r="Q13" s="29"/>
      <c r="R13" s="29"/>
      <c r="S13" s="35"/>
      <c r="T13" s="28"/>
      <c r="U13" s="36"/>
      <c r="V13" s="37"/>
      <c r="W13" s="28"/>
      <c r="X13" s="38"/>
      <c r="Y13" s="39"/>
      <c r="Z13" s="28"/>
      <c r="AA13" s="28"/>
      <c r="AB13" s="40"/>
      <c r="AC13" s="41"/>
      <c r="AD13" s="39"/>
      <c r="AE13" s="39"/>
      <c r="AF13" s="39"/>
      <c r="AG13" s="39"/>
    </row>
    <row r="14" spans="1:33" ht="15.75" hidden="1" customHeight="1" x14ac:dyDescent="0.2">
      <c r="A14" s="28"/>
      <c r="B14" s="28"/>
      <c r="C14" s="15"/>
      <c r="D14" s="29"/>
      <c r="E14" s="29"/>
      <c r="F14" s="32"/>
      <c r="G14" s="30"/>
      <c r="H14" s="31"/>
      <c r="I14" s="31"/>
      <c r="J14" s="32"/>
      <c r="K14" s="32"/>
      <c r="L14" s="29"/>
      <c r="M14" s="33"/>
      <c r="N14" s="29"/>
      <c r="O14" s="34"/>
      <c r="P14" s="34"/>
      <c r="Q14" s="29"/>
      <c r="R14" s="29"/>
      <c r="S14" s="35"/>
      <c r="T14" s="28"/>
      <c r="U14" s="36"/>
      <c r="V14" s="37"/>
      <c r="W14" s="28"/>
      <c r="X14" s="38"/>
      <c r="Y14" s="39"/>
      <c r="Z14" s="28"/>
      <c r="AA14" s="28"/>
      <c r="AB14" s="40"/>
      <c r="AC14" s="41"/>
      <c r="AD14" s="39"/>
      <c r="AE14" s="39"/>
      <c r="AF14" s="39"/>
      <c r="AG14" s="39"/>
    </row>
    <row r="15" spans="1:33" ht="15.75" hidden="1" customHeight="1" x14ac:dyDescent="0.2">
      <c r="A15" s="28"/>
      <c r="B15" s="28"/>
      <c r="C15" s="15"/>
      <c r="D15" s="29"/>
      <c r="E15" s="29"/>
      <c r="F15" s="32"/>
      <c r="G15" s="30"/>
      <c r="H15" s="31"/>
      <c r="I15" s="31"/>
      <c r="J15" s="32"/>
      <c r="K15" s="32"/>
      <c r="L15" s="29"/>
      <c r="M15" s="33"/>
      <c r="N15" s="29"/>
      <c r="O15" s="34"/>
      <c r="P15" s="34"/>
      <c r="Q15" s="29"/>
      <c r="R15" s="29"/>
      <c r="S15" s="35"/>
      <c r="T15" s="28"/>
      <c r="U15" s="36"/>
      <c r="V15" s="37"/>
      <c r="W15" s="28"/>
      <c r="X15" s="38"/>
      <c r="Y15" s="39"/>
      <c r="Z15" s="28"/>
      <c r="AA15" s="28"/>
      <c r="AB15" s="40"/>
      <c r="AC15" s="41"/>
      <c r="AD15" s="39"/>
      <c r="AE15" s="39"/>
      <c r="AF15" s="39"/>
      <c r="AG15" s="39"/>
    </row>
    <row r="16" spans="1:33" ht="15.75" hidden="1" customHeight="1" x14ac:dyDescent="0.2">
      <c r="A16" s="28"/>
      <c r="B16" s="28"/>
      <c r="C16" s="15"/>
      <c r="D16" s="29"/>
      <c r="E16" s="29"/>
      <c r="F16" s="32"/>
      <c r="G16" s="30"/>
      <c r="H16" s="31"/>
      <c r="I16" s="31"/>
      <c r="J16" s="32"/>
      <c r="K16" s="32"/>
      <c r="L16" s="29"/>
      <c r="M16" s="33"/>
      <c r="N16" s="29"/>
      <c r="O16" s="34"/>
      <c r="P16" s="34"/>
      <c r="Q16" s="29"/>
      <c r="R16" s="29"/>
      <c r="S16" s="35"/>
      <c r="T16" s="28"/>
      <c r="U16" s="36"/>
      <c r="V16" s="37"/>
      <c r="W16" s="28"/>
      <c r="X16" s="38"/>
      <c r="Y16" s="39"/>
      <c r="Z16" s="28"/>
      <c r="AA16" s="28"/>
      <c r="AB16" s="40"/>
      <c r="AC16" s="41"/>
      <c r="AD16" s="39"/>
      <c r="AE16" s="39"/>
      <c r="AF16" s="39"/>
      <c r="AG16" s="39"/>
    </row>
    <row r="17" spans="1:33" ht="15.75" hidden="1" customHeight="1" x14ac:dyDescent="0.2">
      <c r="A17" s="28"/>
      <c r="B17" s="28"/>
      <c r="C17" s="15"/>
      <c r="D17" s="29"/>
      <c r="E17" s="29"/>
      <c r="F17" s="32"/>
      <c r="G17" s="30"/>
      <c r="H17" s="31"/>
      <c r="I17" s="31"/>
      <c r="J17" s="32"/>
      <c r="K17" s="32"/>
      <c r="L17" s="29"/>
      <c r="M17" s="33"/>
      <c r="N17" s="29"/>
      <c r="O17" s="34"/>
      <c r="P17" s="34"/>
      <c r="Q17" s="29"/>
      <c r="R17" s="29"/>
      <c r="S17" s="35"/>
      <c r="T17" s="28"/>
      <c r="U17" s="36"/>
      <c r="V17" s="37"/>
      <c r="W17" s="28"/>
      <c r="X17" s="38"/>
      <c r="Y17" s="39"/>
      <c r="Z17" s="28"/>
      <c r="AA17" s="28"/>
      <c r="AB17" s="40"/>
      <c r="AC17" s="41"/>
      <c r="AD17" s="39"/>
      <c r="AE17" s="39"/>
      <c r="AF17" s="39"/>
      <c r="AG17" s="39"/>
    </row>
    <row r="18" spans="1:33" ht="15.75" hidden="1" customHeight="1" x14ac:dyDescent="0.2">
      <c r="A18" s="28"/>
      <c r="B18" s="28"/>
      <c r="C18" s="15"/>
      <c r="D18" s="29"/>
      <c r="E18" s="29"/>
      <c r="F18" s="32"/>
      <c r="G18" s="30"/>
      <c r="H18" s="31"/>
      <c r="I18" s="31"/>
      <c r="J18" s="32"/>
      <c r="K18" s="32"/>
      <c r="L18" s="29"/>
      <c r="M18" s="33"/>
      <c r="N18" s="29"/>
      <c r="O18" s="34"/>
      <c r="P18" s="34"/>
      <c r="Q18" s="29"/>
      <c r="R18" s="29"/>
      <c r="S18" s="35"/>
      <c r="T18" s="28"/>
      <c r="U18" s="36"/>
      <c r="V18" s="37"/>
      <c r="W18" s="28"/>
      <c r="X18" s="38"/>
      <c r="Y18" s="39"/>
      <c r="Z18" s="28"/>
      <c r="AA18" s="28"/>
      <c r="AB18" s="40"/>
      <c r="AC18" s="41"/>
      <c r="AD18" s="39"/>
      <c r="AE18" s="39"/>
      <c r="AF18" s="39"/>
      <c r="AG18" s="39"/>
    </row>
    <row r="19" spans="1:33" ht="15.75" hidden="1" customHeight="1" x14ac:dyDescent="0.2">
      <c r="A19" s="28"/>
      <c r="B19" s="28"/>
      <c r="C19" s="15"/>
      <c r="D19" s="29"/>
      <c r="E19" s="29"/>
      <c r="F19" s="32"/>
      <c r="G19" s="30"/>
      <c r="H19" s="31"/>
      <c r="I19" s="31"/>
      <c r="J19" s="32"/>
      <c r="K19" s="32"/>
      <c r="L19" s="29"/>
      <c r="M19" s="33"/>
      <c r="N19" s="29"/>
      <c r="O19" s="34"/>
      <c r="P19" s="34"/>
      <c r="Q19" s="29"/>
      <c r="R19" s="29"/>
      <c r="S19" s="35"/>
      <c r="T19" s="28"/>
      <c r="U19" s="36"/>
      <c r="V19" s="37"/>
      <c r="W19" s="28"/>
      <c r="X19" s="38"/>
      <c r="Y19" s="39"/>
      <c r="Z19" s="28"/>
      <c r="AA19" s="28"/>
      <c r="AB19" s="40"/>
      <c r="AC19" s="41"/>
      <c r="AD19" s="39"/>
      <c r="AE19" s="39"/>
      <c r="AF19" s="39"/>
      <c r="AG19" s="39"/>
    </row>
    <row r="20" spans="1:33" ht="15.75" hidden="1" customHeight="1" x14ac:dyDescent="0.2">
      <c r="A20" s="28"/>
      <c r="B20" s="28"/>
      <c r="C20" s="15"/>
      <c r="D20" s="29"/>
      <c r="E20" s="29"/>
      <c r="F20" s="32"/>
      <c r="G20" s="30"/>
      <c r="H20" s="31"/>
      <c r="I20" s="31"/>
      <c r="J20" s="32"/>
      <c r="K20" s="32"/>
      <c r="L20" s="29"/>
      <c r="M20" s="33"/>
      <c r="N20" s="29"/>
      <c r="O20" s="34"/>
      <c r="P20" s="34"/>
      <c r="Q20" s="29"/>
      <c r="R20" s="29"/>
      <c r="S20" s="35"/>
      <c r="T20" s="28"/>
      <c r="U20" s="36"/>
      <c r="V20" s="37"/>
      <c r="W20" s="28"/>
      <c r="X20" s="38"/>
      <c r="Y20" s="39"/>
      <c r="Z20" s="28"/>
      <c r="AA20" s="28"/>
      <c r="AB20" s="40"/>
      <c r="AC20" s="41"/>
      <c r="AD20" s="39"/>
      <c r="AE20" s="39"/>
      <c r="AF20" s="39"/>
      <c r="AG20" s="39"/>
    </row>
    <row r="21" spans="1:33" ht="15.75" customHeight="1" x14ac:dyDescent="0.2">
      <c r="A21" s="28" t="s">
        <v>63</v>
      </c>
      <c r="B21" s="28" t="s">
        <v>843</v>
      </c>
      <c r="C21" s="15">
        <f t="shared" ref="C21:C32" si="1">IFERROR(F21/D21," - ")</f>
        <v>14.99</v>
      </c>
      <c r="D21" s="29">
        <v>4</v>
      </c>
      <c r="E21" s="29">
        <v>0</v>
      </c>
      <c r="F21" s="32">
        <v>59.96</v>
      </c>
      <c r="G21" s="30">
        <v>-16.45</v>
      </c>
      <c r="H21" s="31">
        <f t="shared" ref="H21:H32" si="2">G21/F21*-1</f>
        <v>0.27434956637758506</v>
      </c>
      <c r="I21" s="31">
        <f t="shared" ref="I21:I32" si="3">J21/F21</f>
        <v>3.8130194203543195E-2</v>
      </c>
      <c r="J21" s="32">
        <f t="shared" ref="J21:J32" si="4">F21*0.85+G21+AF21*D21+D21*AE21+AG21+AD21</f>
        <v>2.2862864444444502</v>
      </c>
      <c r="K21" s="32">
        <f t="shared" ref="K21:K32" si="5">J21/D21</f>
        <v>0.57157161111111254</v>
      </c>
      <c r="L21" s="29">
        <v>0</v>
      </c>
      <c r="M21" s="33" t="str">
        <f t="shared" ref="M21:M32" si="6">IFERROR(D21/L21,"-")</f>
        <v>-</v>
      </c>
      <c r="N21" s="29">
        <v>196</v>
      </c>
      <c r="O21" s="34">
        <f t="shared" ref="O21:P21" si="7">D21/7</f>
        <v>0.5714285714285714</v>
      </c>
      <c r="P21" s="34">
        <f t="shared" si="7"/>
        <v>0</v>
      </c>
      <c r="Q21" s="29">
        <f t="shared" ref="Q21:Q32" si="8">ROUNDDOWN(N21/(O21+P21),0)</f>
        <v>343</v>
      </c>
      <c r="R21" s="29"/>
      <c r="S21" s="35">
        <v>4.0404040404040401E-2</v>
      </c>
      <c r="T21" s="28" t="s">
        <v>33</v>
      </c>
      <c r="U21" s="36" t="s">
        <v>33</v>
      </c>
      <c r="V21" s="37" t="s">
        <v>33</v>
      </c>
      <c r="W21" s="28">
        <v>1</v>
      </c>
      <c r="X21" s="38">
        <f t="shared" ref="X21:X32" si="9">IFERROR(W21/D21,0)</f>
        <v>0.25</v>
      </c>
      <c r="Y21" s="39">
        <f t="shared" ref="Y21:Y32" si="10">IFERROR(G21/(W21+Z21)*-1,0)</f>
        <v>8.2249999999999996</v>
      </c>
      <c r="Z21" s="28">
        <v>1</v>
      </c>
      <c r="AA21" s="28" t="s">
        <v>34</v>
      </c>
      <c r="AB21" s="40">
        <f t="shared" ref="AB21:AB32" si="11">IF(OR(AA21="UsLargeStandardSize",AA21="UsSmallStandardSize"),-0.69,-0.48)</f>
        <v>-0.69</v>
      </c>
      <c r="AC21" s="41">
        <v>4.6296296296296294E-3</v>
      </c>
      <c r="AD21" s="39">
        <f t="shared" ref="AD21:AD32" si="12">IFERROR(AB21*AC21*D21*2,0)</f>
        <v>-2.5555555555555554E-2</v>
      </c>
      <c r="AE21" s="39">
        <v>-5.42</v>
      </c>
      <c r="AF21" s="39">
        <v>-2.6310394999999995</v>
      </c>
      <c r="AG21" s="39">
        <v>0</v>
      </c>
    </row>
    <row r="22" spans="1:33" ht="15.75" customHeight="1" x14ac:dyDescent="0.2">
      <c r="A22" s="28" t="s">
        <v>64</v>
      </c>
      <c r="B22" s="28" t="s">
        <v>325</v>
      </c>
      <c r="C22" s="15">
        <f t="shared" si="1"/>
        <v>11.989999999999998</v>
      </c>
      <c r="D22" s="29">
        <v>7</v>
      </c>
      <c r="E22" s="29">
        <v>0</v>
      </c>
      <c r="F22" s="30">
        <v>83.929999999999993</v>
      </c>
      <c r="G22" s="30">
        <v>-54.6</v>
      </c>
      <c r="H22" s="31">
        <f t="shared" si="2"/>
        <v>0.65054211843202681</v>
      </c>
      <c r="I22" s="31">
        <f t="shared" si="3"/>
        <v>-0.43979057547956651</v>
      </c>
      <c r="J22" s="32">
        <f t="shared" si="4"/>
        <v>-36.911623000000013</v>
      </c>
      <c r="K22" s="32">
        <f t="shared" si="5"/>
        <v>-5.2730890000000015</v>
      </c>
      <c r="L22" s="29">
        <v>18</v>
      </c>
      <c r="M22" s="33">
        <f t="shared" si="6"/>
        <v>0.3888888888888889</v>
      </c>
      <c r="N22" s="29">
        <v>189</v>
      </c>
      <c r="O22" s="34">
        <f t="shared" ref="O22:P22" si="13">D22/7</f>
        <v>1</v>
      </c>
      <c r="P22" s="34">
        <f t="shared" si="13"/>
        <v>0</v>
      </c>
      <c r="Q22" s="29">
        <f t="shared" si="8"/>
        <v>189</v>
      </c>
      <c r="R22" s="29"/>
      <c r="S22" s="35">
        <v>0.12565445026177999</v>
      </c>
      <c r="T22" s="28">
        <v>500</v>
      </c>
      <c r="U22" s="36" t="s">
        <v>33</v>
      </c>
      <c r="V22" s="37" t="s">
        <v>33</v>
      </c>
      <c r="W22" s="28">
        <v>6</v>
      </c>
      <c r="X22" s="38">
        <f t="shared" si="9"/>
        <v>0.8571428571428571</v>
      </c>
      <c r="Y22" s="39">
        <f t="shared" si="10"/>
        <v>3.9</v>
      </c>
      <c r="Z22" s="28">
        <v>8</v>
      </c>
      <c r="AA22" s="28" t="s">
        <v>34</v>
      </c>
      <c r="AB22" s="40">
        <f t="shared" si="11"/>
        <v>-0.69</v>
      </c>
      <c r="AC22" s="41">
        <v>9.6774999999999986E-2</v>
      </c>
      <c r="AD22" s="39">
        <f t="shared" si="12"/>
        <v>-0.93484649999999969</v>
      </c>
      <c r="AE22" s="39">
        <v>-4.9000000000000004</v>
      </c>
      <c r="AF22" s="39">
        <v>-2.6310394999999995</v>
      </c>
      <c r="AG22" s="39">
        <v>0</v>
      </c>
    </row>
    <row r="23" spans="1:33" ht="15.75" customHeight="1" x14ac:dyDescent="0.2">
      <c r="A23" s="28" t="s">
        <v>65</v>
      </c>
      <c r="B23" s="28" t="s">
        <v>844</v>
      </c>
      <c r="C23" s="15">
        <f t="shared" si="1"/>
        <v>11.441578947368422</v>
      </c>
      <c r="D23" s="29">
        <v>19</v>
      </c>
      <c r="E23" s="29">
        <v>0</v>
      </c>
      <c r="F23" s="32">
        <v>217.39000000000001</v>
      </c>
      <c r="G23" s="30">
        <v>-72.459999999999994</v>
      </c>
      <c r="H23" s="31">
        <f t="shared" si="2"/>
        <v>0.33331799990799937</v>
      </c>
      <c r="I23" s="31">
        <f t="shared" si="3"/>
        <v>-0.15320709784258707</v>
      </c>
      <c r="J23" s="32">
        <f t="shared" si="4"/>
        <v>-33.305691000000003</v>
      </c>
      <c r="K23" s="32">
        <f t="shared" si="5"/>
        <v>-1.752931105263158</v>
      </c>
      <c r="L23" s="29">
        <v>16</v>
      </c>
      <c r="M23" s="33">
        <f t="shared" si="6"/>
        <v>1.1875</v>
      </c>
      <c r="N23" s="29">
        <v>158</v>
      </c>
      <c r="O23" s="34">
        <f t="shared" ref="O23:P23" si="14">D23/7</f>
        <v>2.7142857142857144</v>
      </c>
      <c r="P23" s="34">
        <f t="shared" si="14"/>
        <v>0</v>
      </c>
      <c r="Q23" s="29">
        <f t="shared" si="8"/>
        <v>58</v>
      </c>
      <c r="R23" s="29"/>
      <c r="S23" s="35">
        <v>0.412121212121212</v>
      </c>
      <c r="T23" s="28">
        <v>500</v>
      </c>
      <c r="U23" s="36" t="s">
        <v>33</v>
      </c>
      <c r="V23" s="37" t="s">
        <v>33</v>
      </c>
      <c r="W23" s="28">
        <v>16</v>
      </c>
      <c r="X23" s="38">
        <f t="shared" si="9"/>
        <v>0.84210526315789469</v>
      </c>
      <c r="Y23" s="39">
        <f t="shared" si="10"/>
        <v>2.5878571428571426</v>
      </c>
      <c r="Z23" s="28">
        <v>12</v>
      </c>
      <c r="AA23" s="28" t="s">
        <v>34</v>
      </c>
      <c r="AB23" s="40">
        <f t="shared" si="11"/>
        <v>-0.69</v>
      </c>
      <c r="AC23" s="41">
        <v>9.6774999999999986E-2</v>
      </c>
      <c r="AD23" s="39">
        <f t="shared" si="12"/>
        <v>-2.5374404999999993</v>
      </c>
      <c r="AE23" s="39">
        <v>-4.9000000000000004</v>
      </c>
      <c r="AF23" s="39">
        <v>-2.6310394999999995</v>
      </c>
      <c r="AG23" s="39">
        <v>0</v>
      </c>
    </row>
    <row r="24" spans="1:33" ht="15.75" customHeight="1" x14ac:dyDescent="0.2">
      <c r="A24" s="28" t="s">
        <v>66</v>
      </c>
      <c r="B24" s="28" t="s">
        <v>98</v>
      </c>
      <c r="C24" s="15">
        <f t="shared" si="1"/>
        <v>10.233500000000003</v>
      </c>
      <c r="D24" s="29">
        <v>20</v>
      </c>
      <c r="E24" s="29">
        <v>0</v>
      </c>
      <c r="F24" s="32">
        <v>204.67000000000004</v>
      </c>
      <c r="G24" s="32">
        <v>-17.32</v>
      </c>
      <c r="H24" s="31">
        <f t="shared" si="2"/>
        <v>8.4624028924610337E-2</v>
      </c>
      <c r="I24" s="31">
        <f t="shared" si="3"/>
        <v>1.640553085454657E-2</v>
      </c>
      <c r="J24" s="32">
        <f t="shared" si="4"/>
        <v>3.3577200000000471</v>
      </c>
      <c r="K24" s="32">
        <f t="shared" si="5"/>
        <v>0.16788600000000237</v>
      </c>
      <c r="L24" s="29">
        <v>29</v>
      </c>
      <c r="M24" s="33">
        <f t="shared" si="6"/>
        <v>0.68965517241379315</v>
      </c>
      <c r="N24" s="29">
        <v>150</v>
      </c>
      <c r="O24" s="34">
        <f t="shared" ref="O24:P24" si="15">D24/7</f>
        <v>2.8571428571428572</v>
      </c>
      <c r="P24" s="34">
        <f t="shared" si="15"/>
        <v>0</v>
      </c>
      <c r="Q24" s="29">
        <f t="shared" si="8"/>
        <v>52</v>
      </c>
      <c r="R24" s="29"/>
      <c r="S24" s="35">
        <v>1.05128205128205</v>
      </c>
      <c r="T24" s="28">
        <v>500</v>
      </c>
      <c r="U24" s="36" t="s">
        <v>33</v>
      </c>
      <c r="V24" s="37" t="s">
        <v>33</v>
      </c>
      <c r="W24" s="28">
        <v>1</v>
      </c>
      <c r="X24" s="38">
        <f t="shared" si="9"/>
        <v>0.05</v>
      </c>
      <c r="Y24" s="39">
        <f t="shared" si="10"/>
        <v>2.8866666666666667</v>
      </c>
      <c r="Z24" s="28">
        <v>5</v>
      </c>
      <c r="AA24" s="28" t="s">
        <v>34</v>
      </c>
      <c r="AB24" s="40">
        <f t="shared" si="11"/>
        <v>-0.69</v>
      </c>
      <c r="AC24" s="41">
        <v>9.6774999999999986E-2</v>
      </c>
      <c r="AD24" s="39">
        <f t="shared" si="12"/>
        <v>-2.6709899999999993</v>
      </c>
      <c r="AE24" s="39">
        <v>-4.9000000000000004</v>
      </c>
      <c r="AF24" s="39">
        <v>-2.6310394999999995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1"/>
        <v>9.1359999999999992</v>
      </c>
      <c r="D25" s="29">
        <v>20</v>
      </c>
      <c r="E25" s="29">
        <v>0</v>
      </c>
      <c r="F25" s="32">
        <v>182.72</v>
      </c>
      <c r="G25" s="32">
        <v>0</v>
      </c>
      <c r="H25" s="31">
        <f t="shared" si="2"/>
        <v>0</v>
      </c>
      <c r="I25" s="31">
        <f t="shared" si="3"/>
        <v>1.1170151050788035E-2</v>
      </c>
      <c r="J25" s="32">
        <f t="shared" si="4"/>
        <v>2.0410099999999898</v>
      </c>
      <c r="K25" s="32">
        <f t="shared" si="5"/>
        <v>0.10205049999999949</v>
      </c>
      <c r="L25" s="29">
        <v>33</v>
      </c>
      <c r="M25" s="33">
        <f t="shared" si="6"/>
        <v>0.60606060606060608</v>
      </c>
      <c r="N25" s="29">
        <v>126</v>
      </c>
      <c r="O25" s="34">
        <f t="shared" ref="O25:P25" si="16">D25/7</f>
        <v>2.8571428571428572</v>
      </c>
      <c r="P25" s="34">
        <f t="shared" si="16"/>
        <v>0</v>
      </c>
      <c r="Q25" s="29">
        <f t="shared" si="8"/>
        <v>44</v>
      </c>
      <c r="R25" s="29"/>
      <c r="S25" s="35">
        <v>0.797583081570997</v>
      </c>
      <c r="T25" s="28">
        <v>500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9.6774999999999986E-2</v>
      </c>
      <c r="AD25" s="39">
        <f t="shared" si="12"/>
        <v>-2.6709899999999993</v>
      </c>
      <c r="AE25" s="39">
        <v>-4.9000000000000004</v>
      </c>
      <c r="AF25" s="39">
        <v>-2.63</v>
      </c>
      <c r="AG25" s="39">
        <v>0</v>
      </c>
    </row>
    <row r="26" spans="1:33" ht="15.75" customHeight="1" x14ac:dyDescent="0.2">
      <c r="A26" s="14" t="s">
        <v>68</v>
      </c>
      <c r="B26" s="28" t="s">
        <v>98</v>
      </c>
      <c r="C26" s="15">
        <f t="shared" si="1"/>
        <v>9.0926666666666662</v>
      </c>
      <c r="D26" s="16">
        <v>15</v>
      </c>
      <c r="E26" s="16">
        <v>0</v>
      </c>
      <c r="F26" s="17">
        <v>136.38999999999999</v>
      </c>
      <c r="G26" s="17">
        <v>0</v>
      </c>
      <c r="H26" s="31">
        <f t="shared" si="2"/>
        <v>0</v>
      </c>
      <c r="I26" s="31">
        <f t="shared" si="3"/>
        <v>6.4949776376563067E-4</v>
      </c>
      <c r="J26" s="32">
        <f t="shared" si="4"/>
        <v>8.8584999999994363E-2</v>
      </c>
      <c r="K26" s="32">
        <f t="shared" si="5"/>
        <v>5.9056666666662911E-3</v>
      </c>
      <c r="L26" s="16">
        <v>24</v>
      </c>
      <c r="M26" s="33">
        <f t="shared" si="6"/>
        <v>0.625</v>
      </c>
      <c r="N26" s="16">
        <v>114</v>
      </c>
      <c r="O26" s="34">
        <f t="shared" ref="O26:P26" si="17">D26/7</f>
        <v>2.1428571428571428</v>
      </c>
      <c r="P26" s="34">
        <f t="shared" si="17"/>
        <v>0</v>
      </c>
      <c r="Q26" s="29">
        <f t="shared" si="8"/>
        <v>53</v>
      </c>
      <c r="R26" s="29"/>
      <c r="S26" s="21">
        <v>1.028938906752412</v>
      </c>
      <c r="T26" s="28">
        <v>500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9.6774999999999986E-2</v>
      </c>
      <c r="AD26" s="39">
        <f t="shared" si="12"/>
        <v>-2.0032424999999994</v>
      </c>
      <c r="AE26" s="25">
        <v>-4.95</v>
      </c>
      <c r="AF26" s="25">
        <v>-2.6393114999999998</v>
      </c>
      <c r="AG26" s="25">
        <v>0</v>
      </c>
    </row>
    <row r="27" spans="1:33" ht="15.75" customHeight="1" x14ac:dyDescent="0.2">
      <c r="A27" s="14" t="s">
        <v>69</v>
      </c>
      <c r="B27" s="14" t="s">
        <v>329</v>
      </c>
      <c r="C27" s="15">
        <f t="shared" si="1"/>
        <v>8.9880952380952372</v>
      </c>
      <c r="D27" s="16">
        <v>21</v>
      </c>
      <c r="E27" s="16">
        <v>0</v>
      </c>
      <c r="F27" s="17">
        <v>188.75</v>
      </c>
      <c r="G27" s="17">
        <v>0</v>
      </c>
      <c r="H27" s="31">
        <f t="shared" si="2"/>
        <v>0</v>
      </c>
      <c r="I27" s="31">
        <f t="shared" si="3"/>
        <v>-9.2322172185430266E-3</v>
      </c>
      <c r="J27" s="32">
        <f t="shared" si="4"/>
        <v>-1.7425809999999964</v>
      </c>
      <c r="K27" s="32">
        <f t="shared" si="5"/>
        <v>-8.2980047619047453E-2</v>
      </c>
      <c r="L27" s="16">
        <v>26</v>
      </c>
      <c r="M27" s="33">
        <f t="shared" si="6"/>
        <v>0.80769230769230771</v>
      </c>
      <c r="N27" s="16">
        <v>93</v>
      </c>
      <c r="O27" s="34">
        <f t="shared" ref="O27:P27" si="18">D27/7</f>
        <v>3</v>
      </c>
      <c r="P27" s="34">
        <f t="shared" si="18"/>
        <v>0</v>
      </c>
      <c r="Q27" s="29">
        <f t="shared" si="8"/>
        <v>31</v>
      </c>
      <c r="R27" s="29"/>
      <c r="S27" s="21">
        <v>1.5</v>
      </c>
      <c r="T27" s="28">
        <v>500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9.6774999999999986E-2</v>
      </c>
      <c r="AD27" s="39">
        <f t="shared" si="12"/>
        <v>-2.8045394999999993</v>
      </c>
      <c r="AE27" s="25">
        <v>-4.95</v>
      </c>
      <c r="AF27" s="25">
        <v>-2.6393114999999998</v>
      </c>
      <c r="AG27" s="25">
        <v>0</v>
      </c>
    </row>
    <row r="28" spans="1:33" ht="15.75" customHeight="1" x14ac:dyDescent="0.2">
      <c r="A28" s="14" t="s">
        <v>70</v>
      </c>
      <c r="B28" s="28" t="s">
        <v>98</v>
      </c>
      <c r="C28" s="15">
        <f t="shared" si="1"/>
        <v>9.2842857142857138</v>
      </c>
      <c r="D28" s="16">
        <v>14</v>
      </c>
      <c r="E28" s="16">
        <v>0</v>
      </c>
      <c r="F28" s="17">
        <v>129.97999999999999</v>
      </c>
      <c r="G28" s="17">
        <v>0</v>
      </c>
      <c r="H28" s="31">
        <f t="shared" si="2"/>
        <v>0</v>
      </c>
      <c r="I28" s="31">
        <f t="shared" si="3"/>
        <v>1.8179304508385848E-2</v>
      </c>
      <c r="J28" s="32">
        <f t="shared" si="4"/>
        <v>2.3629459999999924</v>
      </c>
      <c r="K28" s="32">
        <f t="shared" si="5"/>
        <v>0.1687818571428566</v>
      </c>
      <c r="L28" s="16">
        <v>25</v>
      </c>
      <c r="M28" s="33">
        <f t="shared" si="6"/>
        <v>0.56000000000000005</v>
      </c>
      <c r="N28" s="16">
        <v>82</v>
      </c>
      <c r="O28" s="34">
        <f t="shared" ref="O28:P28" si="19">D28/7</f>
        <v>2</v>
      </c>
      <c r="P28" s="34">
        <f t="shared" si="19"/>
        <v>0</v>
      </c>
      <c r="Q28" s="29">
        <f t="shared" si="8"/>
        <v>41</v>
      </c>
      <c r="R28" s="29"/>
      <c r="S28" s="21">
        <v>1.8137651821862351</v>
      </c>
      <c r="T28" s="28">
        <v>500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9.6774999999999986E-2</v>
      </c>
      <c r="AD28" s="39">
        <f t="shared" si="12"/>
        <v>-1.8696929999999994</v>
      </c>
      <c r="AE28" s="25">
        <v>-4.95</v>
      </c>
      <c r="AF28" s="25">
        <v>-2.6393114999999998</v>
      </c>
      <c r="AG28" s="25">
        <v>0</v>
      </c>
    </row>
    <row r="29" spans="1:33" ht="15.75" customHeight="1" x14ac:dyDescent="0.2">
      <c r="A29" s="14" t="s">
        <v>71</v>
      </c>
      <c r="B29" s="14" t="s">
        <v>121</v>
      </c>
      <c r="C29" s="15">
        <f t="shared" si="1"/>
        <v>9.5414285714285718</v>
      </c>
      <c r="D29" s="16">
        <v>14</v>
      </c>
      <c r="E29" s="16">
        <v>0</v>
      </c>
      <c r="F29" s="17">
        <v>133.58000000000001</v>
      </c>
      <c r="G29" s="17">
        <v>0</v>
      </c>
      <c r="H29" s="31">
        <f t="shared" si="2"/>
        <v>0</v>
      </c>
      <c r="I29" s="31">
        <f t="shared" si="3"/>
        <v>4.9386526569940518E-2</v>
      </c>
      <c r="J29" s="32">
        <f t="shared" si="4"/>
        <v>6.5970522192126548</v>
      </c>
      <c r="K29" s="32">
        <f t="shared" si="5"/>
        <v>0.47121801565804677</v>
      </c>
      <c r="L29" s="16">
        <v>23</v>
      </c>
      <c r="M29" s="33">
        <f t="shared" si="6"/>
        <v>0.60869565217391308</v>
      </c>
      <c r="N29" s="16">
        <v>64</v>
      </c>
      <c r="O29" s="34">
        <f t="shared" ref="O29:P29" si="20">D29/7</f>
        <v>2</v>
      </c>
      <c r="P29" s="34">
        <f t="shared" si="20"/>
        <v>0</v>
      </c>
      <c r="Q29" s="29">
        <f t="shared" si="8"/>
        <v>32</v>
      </c>
      <c r="R29" s="29"/>
      <c r="S29" s="21">
        <v>1.33</v>
      </c>
      <c r="T29" s="28">
        <v>500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9.6774999999999986E-2</v>
      </c>
      <c r="AD29" s="39">
        <f t="shared" si="12"/>
        <v>-1.8696929999999994</v>
      </c>
      <c r="AE29" s="25">
        <v>-4.95</v>
      </c>
      <c r="AF29" s="25">
        <v>-2.55544677005624</v>
      </c>
      <c r="AG29" s="25">
        <v>0</v>
      </c>
    </row>
    <row r="30" spans="1:33" ht="15.75" customHeight="1" x14ac:dyDescent="0.2">
      <c r="A30" s="14" t="s">
        <v>72</v>
      </c>
      <c r="B30" s="28" t="s">
        <v>98</v>
      </c>
      <c r="C30" s="15">
        <f t="shared" si="1"/>
        <v>9.8214285714285712</v>
      </c>
      <c r="D30" s="16">
        <v>7</v>
      </c>
      <c r="E30" s="16">
        <v>0</v>
      </c>
      <c r="F30" s="17">
        <v>68.75</v>
      </c>
      <c r="G30" s="17">
        <v>0</v>
      </c>
      <c r="H30" s="31">
        <f t="shared" si="2"/>
        <v>0</v>
      </c>
      <c r="I30" s="31">
        <f t="shared" si="3"/>
        <v>7.2211288867001081E-2</v>
      </c>
      <c r="J30" s="32">
        <f t="shared" si="4"/>
        <v>4.9645261096063242</v>
      </c>
      <c r="K30" s="32">
        <f t="shared" si="5"/>
        <v>0.70921801565804632</v>
      </c>
      <c r="L30" s="16">
        <v>13</v>
      </c>
      <c r="M30" s="33">
        <f t="shared" si="6"/>
        <v>0.53846153846153844</v>
      </c>
      <c r="N30" s="16">
        <v>59</v>
      </c>
      <c r="O30" s="34">
        <f t="shared" ref="O30:P30" si="21">D30/7</f>
        <v>1</v>
      </c>
      <c r="P30" s="34">
        <f t="shared" si="21"/>
        <v>0</v>
      </c>
      <c r="Q30" s="29">
        <f t="shared" si="8"/>
        <v>59</v>
      </c>
      <c r="R30" s="29"/>
      <c r="S30" s="21">
        <v>1.405684754521964</v>
      </c>
      <c r="T30" s="28">
        <v>500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9.6774999999999986E-2</v>
      </c>
      <c r="AD30" s="39">
        <f t="shared" si="12"/>
        <v>-0.93484649999999969</v>
      </c>
      <c r="AE30" s="25">
        <v>-4.95</v>
      </c>
      <c r="AF30" s="25">
        <v>-2.55544677005624</v>
      </c>
      <c r="AG30" s="25">
        <v>0</v>
      </c>
    </row>
    <row r="31" spans="1:33" ht="15.75" customHeight="1" x14ac:dyDescent="0.2">
      <c r="A31" s="14" t="s">
        <v>73</v>
      </c>
      <c r="B31" s="50" t="s">
        <v>573</v>
      </c>
      <c r="C31" s="15">
        <f t="shared" si="1"/>
        <v>9.9499999999999993</v>
      </c>
      <c r="D31" s="16">
        <v>4</v>
      </c>
      <c r="E31" s="16">
        <v>1</v>
      </c>
      <c r="F31" s="17">
        <v>39.799999999999997</v>
      </c>
      <c r="G31" s="42">
        <v>0</v>
      </c>
      <c r="H31" s="31">
        <f t="shared" si="2"/>
        <v>0</v>
      </c>
      <c r="I31" s="31">
        <f t="shared" si="3"/>
        <v>8.2261681401381875E-2</v>
      </c>
      <c r="J31" s="32">
        <f t="shared" si="4"/>
        <v>3.2740149197749986</v>
      </c>
      <c r="K31" s="32">
        <f t="shared" si="5"/>
        <v>0.81850372994374965</v>
      </c>
      <c r="L31" s="16">
        <v>19</v>
      </c>
      <c r="M31" s="33">
        <f t="shared" si="6"/>
        <v>0.21052631578947367</v>
      </c>
      <c r="N31" s="16">
        <v>54</v>
      </c>
      <c r="O31" s="34">
        <f t="shared" ref="O31:P32" si="22">D31/7</f>
        <v>0.5714285714285714</v>
      </c>
      <c r="P31" s="34">
        <f t="shared" si="22"/>
        <v>0.14285714285714285</v>
      </c>
      <c r="Q31" s="29">
        <f t="shared" si="8"/>
        <v>75</v>
      </c>
      <c r="R31" s="29"/>
      <c r="S31" s="21">
        <v>1.5710306406685199</v>
      </c>
      <c r="T31" s="14">
        <v>500</v>
      </c>
      <c r="U31" s="22" t="s">
        <v>33</v>
      </c>
      <c r="V31" s="1" t="s">
        <v>1484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9.6774999999999986E-2</v>
      </c>
      <c r="AD31" s="39">
        <f t="shared" si="12"/>
        <v>-0.53419799999999984</v>
      </c>
      <c r="AE31" s="43">
        <v>-4.95</v>
      </c>
      <c r="AF31" s="43">
        <v>-2.5554467700562498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1"/>
        <v>9.2562499999999996</v>
      </c>
      <c r="D32" s="52">
        <v>8</v>
      </c>
      <c r="E32" s="52">
        <v>0</v>
      </c>
      <c r="F32" s="53">
        <v>74.05</v>
      </c>
      <c r="G32" s="53">
        <v>0</v>
      </c>
      <c r="H32" s="31">
        <f t="shared" si="2"/>
        <v>0</v>
      </c>
      <c r="I32" s="31">
        <f t="shared" si="3"/>
        <v>2.4720186894666773E-2</v>
      </c>
      <c r="J32" s="32">
        <f t="shared" si="4"/>
        <v>1.8305298395500744</v>
      </c>
      <c r="K32" s="32">
        <f t="shared" si="5"/>
        <v>0.2288162299437593</v>
      </c>
      <c r="L32" s="52">
        <v>15</v>
      </c>
      <c r="M32" s="33">
        <f t="shared" si="6"/>
        <v>0.53333333333333333</v>
      </c>
      <c r="N32" s="52">
        <v>44</v>
      </c>
      <c r="O32" s="34">
        <f t="shared" si="22"/>
        <v>1.1428571428571428</v>
      </c>
      <c r="P32" s="34">
        <f t="shared" si="22"/>
        <v>0</v>
      </c>
      <c r="Q32" s="29">
        <f t="shared" si="8"/>
        <v>38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2.0334448160535121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9.6774999999999986E-2</v>
      </c>
      <c r="AD32" s="39">
        <f t="shared" si="12"/>
        <v>-1.0683959999999997</v>
      </c>
      <c r="AE32" s="58">
        <v>-4.95</v>
      </c>
      <c r="AF32" s="58">
        <v>-2.55544677005624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1:33" ht="15.75" customHeight="1" x14ac:dyDescent="0.2">
      <c r="A193" s="14"/>
      <c r="B193" s="14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21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</row>
    <row r="222" spans="1:33" ht="15.75" customHeight="1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21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</row>
    <row r="223" spans="1:33" ht="15.75" customHeight="1" x14ac:dyDescent="0.2">
      <c r="S223" s="21"/>
    </row>
    <row r="224" spans="1:33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60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8.332031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Info!B1:BJ5000""),3,FALSE),"""")"),"White Extension Cord 3 Pack, 10ft 15ft &amp; 20ft - 16/2 Durable Electrical Cable")</f>
        <v>White Extension Cord 3 Pack, 10ft 15ft &amp; 20ft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Info!B1:BJ5000""),2,FALSE),"""")"),"B07ZG1ZL2X")</f>
        <v>B07ZG1ZL2X</v>
      </c>
      <c r="B2" s="3" t="s">
        <v>845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4.5" customHeight="1" x14ac:dyDescent="0.2">
      <c r="A3" s="76" t="s">
        <v>30</v>
      </c>
      <c r="B3" s="77"/>
      <c r="C3" s="47">
        <f>((AE32+AF32)/0.85)*-1</f>
        <v>12.11382673235294</v>
      </c>
      <c r="D3" s="5">
        <f>SUM(D4:D99765)</f>
        <v>228</v>
      </c>
      <c r="E3" s="5"/>
      <c r="F3" s="6">
        <f t="shared" ref="F3:G3" si="0">SUM(F4:F99765)</f>
        <v>3830.11</v>
      </c>
      <c r="G3" s="6">
        <f t="shared" si="0"/>
        <v>-301.52</v>
      </c>
      <c r="H3" s="7">
        <f t="shared" ref="H3:H32" si="1">G3/F3*-1</f>
        <v>7.8723587573202858E-2</v>
      </c>
      <c r="I3" s="8">
        <f t="shared" ref="I3:I32" si="2">J3/F3</f>
        <v>0.14326934112811246</v>
      </c>
      <c r="J3" s="6">
        <f>SUM(J4:J99765)</f>
        <v>548.7373361481948</v>
      </c>
      <c r="K3" s="6">
        <f t="shared" ref="K3:K32" si="3">J3/D3</f>
        <v>2.4067427024043631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1 - June
1 - July
1 - Aug
0.5 - Sept
1 - Oct
1 - Nov
0.5 - Dec
1.5 - Jan
1.5 - Feb")</f>
        <v>2 - March
2 - April
2 - May
1 - June
1 - July
1 - Aug
0.5 - Sept
1 - Oct
1 - Nov
0.5 -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QTY-15")</f>
        <v>Del QTY-15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QTY-42")</f>
        <v>US QTY-42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73</v>
      </c>
      <c r="X3" s="7">
        <f>W3/D3</f>
        <v>0.32017543859649122</v>
      </c>
      <c r="Y3" s="6"/>
      <c r="Z3" s="5"/>
      <c r="AA3" s="5"/>
      <c r="AB3" s="5"/>
      <c r="AC3" s="5"/>
      <c r="AD3" s="6">
        <f>SUM(AD4:AD99765)</f>
        <v>-28.160608296249993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Info!B2:BZ7000""),37,FALSE)),"""")*-1"),-5.3467527225)</f>
        <v>-5.3467527224999998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846</v>
      </c>
      <c r="C4" s="15">
        <f t="shared" ref="C4:C32" si="4">IFERROR(F4/D4," - ")</f>
        <v>29.71</v>
      </c>
      <c r="D4" s="16">
        <v>1</v>
      </c>
      <c r="E4" s="16">
        <v>0</v>
      </c>
      <c r="F4" s="17">
        <v>29.71</v>
      </c>
      <c r="G4" s="17">
        <v>0</v>
      </c>
      <c r="H4" s="18">
        <f t="shared" si="1"/>
        <v>0</v>
      </c>
      <c r="I4" s="18">
        <f t="shared" si="2"/>
        <v>0.50125246658789591</v>
      </c>
      <c r="J4" s="17">
        <f t="shared" ref="J4:J32" si="5">F4*0.85+G4+AF4*D4+D4*AE4+AG4+AD4</f>
        <v>14.892210782326387</v>
      </c>
      <c r="K4" s="17">
        <f t="shared" si="3"/>
        <v>14.892210782326387</v>
      </c>
      <c r="L4" s="16">
        <v>27</v>
      </c>
      <c r="M4" s="19">
        <f t="shared" ref="M4:M32" si="6">IFERROR(D4/L4,"-")</f>
        <v>3.7037037037037035E-2</v>
      </c>
      <c r="N4" s="16">
        <v>3</v>
      </c>
      <c r="O4" s="20">
        <f t="shared" ref="O4:P4" si="7">D4/7</f>
        <v>0.14285714285714285</v>
      </c>
      <c r="P4" s="20">
        <f t="shared" si="7"/>
        <v>0</v>
      </c>
      <c r="Q4" s="16">
        <f t="shared" ref="Q4:Q32" si="8">ROUNDDOWN(N4/(O4+P4),0)</f>
        <v>21</v>
      </c>
      <c r="R4" s="16"/>
      <c r="S4" s="21">
        <v>2.1776504297994199</v>
      </c>
      <c r="T4" s="14">
        <v>804</v>
      </c>
      <c r="U4" s="22">
        <v>120</v>
      </c>
      <c r="V4" s="23" t="s">
        <v>847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8.9501043402777772E-2</v>
      </c>
      <c r="AD4" s="25">
        <f t="shared" ref="AD4:AD32" si="12">IFERROR(AB4*AC4*D4*2,0)</f>
        <v>-0.12351143989583331</v>
      </c>
      <c r="AE4" s="25">
        <v>-5.42</v>
      </c>
      <c r="AF4" s="25">
        <v>-4.8177777777777777</v>
      </c>
      <c r="AG4" s="25">
        <v>0</v>
      </c>
    </row>
    <row r="5" spans="1:33" ht="15.75" customHeight="1" x14ac:dyDescent="0.2">
      <c r="A5" s="28" t="s">
        <v>35</v>
      </c>
      <c r="B5" s="28" t="s">
        <v>100</v>
      </c>
      <c r="C5" s="15">
        <f t="shared" si="4"/>
        <v>25.306666666666668</v>
      </c>
      <c r="D5" s="29">
        <v>3</v>
      </c>
      <c r="E5" s="29">
        <v>0</v>
      </c>
      <c r="F5" s="30">
        <v>75.92</v>
      </c>
      <c r="G5" s="30">
        <v>0</v>
      </c>
      <c r="H5" s="31">
        <f t="shared" si="1"/>
        <v>0</v>
      </c>
      <c r="I5" s="31">
        <f t="shared" si="2"/>
        <v>0.4405707632636876</v>
      </c>
      <c r="J5" s="32">
        <f t="shared" si="5"/>
        <v>33.448132346979165</v>
      </c>
      <c r="K5" s="32">
        <f t="shared" si="3"/>
        <v>11.149377448993055</v>
      </c>
      <c r="L5" s="29">
        <v>37</v>
      </c>
      <c r="M5" s="33">
        <f t="shared" si="6"/>
        <v>8.1081081081081086E-2</v>
      </c>
      <c r="N5" s="29">
        <v>3</v>
      </c>
      <c r="O5" s="34">
        <f t="shared" ref="O5:P5" si="13">D5/7</f>
        <v>0.42857142857142855</v>
      </c>
      <c r="P5" s="34">
        <f t="shared" si="13"/>
        <v>0</v>
      </c>
      <c r="Q5" s="29">
        <f t="shared" si="8"/>
        <v>7</v>
      </c>
      <c r="R5" s="29"/>
      <c r="S5" s="35">
        <v>2.4806201550387499</v>
      </c>
      <c r="T5" s="28">
        <v>804</v>
      </c>
      <c r="U5" s="36">
        <v>120</v>
      </c>
      <c r="V5" s="37" t="s">
        <v>847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" t="s">
        <v>34</v>
      </c>
      <c r="AB5" s="26">
        <f t="shared" si="11"/>
        <v>-0.69</v>
      </c>
      <c r="AC5" s="27">
        <v>8.9501043402777772E-2</v>
      </c>
      <c r="AD5" s="25">
        <f t="shared" si="12"/>
        <v>-0.37053431968749995</v>
      </c>
      <c r="AE5" s="25">
        <v>-5.42</v>
      </c>
      <c r="AF5" s="39">
        <v>-4.8177777777777777</v>
      </c>
      <c r="AG5" s="39">
        <v>0</v>
      </c>
    </row>
    <row r="6" spans="1:33" ht="15.75" customHeight="1" x14ac:dyDescent="0.2">
      <c r="A6" s="28" t="s">
        <v>37</v>
      </c>
      <c r="B6" s="28" t="s">
        <v>102</v>
      </c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684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-4.8177777777777777</v>
      </c>
      <c r="AG6" s="39">
        <v>0</v>
      </c>
    </row>
    <row r="7" spans="1:33" ht="15.75" customHeight="1" x14ac:dyDescent="0.2">
      <c r="A7" s="28" t="s">
        <v>39</v>
      </c>
      <c r="B7" s="28" t="s">
        <v>848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96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1.94190871369294</v>
      </c>
      <c r="T7" s="28">
        <v>684</v>
      </c>
      <c r="U7" s="36">
        <v>96</v>
      </c>
      <c r="V7" s="37" t="s">
        <v>849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8.9501043402777772E-2</v>
      </c>
      <c r="AD7" s="39">
        <f t="shared" si="12"/>
        <v>0</v>
      </c>
      <c r="AE7" s="39">
        <v>-5.42</v>
      </c>
      <c r="AF7" s="39">
        <v>-4.8177777777777777</v>
      </c>
      <c r="AG7" s="39">
        <v>0</v>
      </c>
    </row>
    <row r="8" spans="1:33" ht="15.75" customHeight="1" x14ac:dyDescent="0.2">
      <c r="A8" s="28" t="s">
        <v>41</v>
      </c>
      <c r="B8" s="28" t="s">
        <v>850</v>
      </c>
      <c r="C8" s="15">
        <f t="shared" si="4"/>
        <v>21.48</v>
      </c>
      <c r="D8" s="29">
        <v>1</v>
      </c>
      <c r="E8" s="29">
        <v>0</v>
      </c>
      <c r="F8" s="30">
        <v>21.48</v>
      </c>
      <c r="G8" s="30">
        <v>0</v>
      </c>
      <c r="H8" s="31">
        <f t="shared" si="1"/>
        <v>0</v>
      </c>
      <c r="I8" s="31">
        <f t="shared" si="2"/>
        <v>0.36752740037728887</v>
      </c>
      <c r="J8" s="32">
        <f t="shared" si="5"/>
        <v>7.8944885601041657</v>
      </c>
      <c r="K8" s="32">
        <f t="shared" si="3"/>
        <v>7.8944885601041657</v>
      </c>
      <c r="L8" s="29">
        <v>26</v>
      </c>
      <c r="M8" s="33">
        <f t="shared" si="6"/>
        <v>3.8461538461538464E-2</v>
      </c>
      <c r="N8" s="29">
        <v>95</v>
      </c>
      <c r="O8" s="34">
        <f t="shared" ref="O8:P8" si="16">D8/7</f>
        <v>0.14285714285714285</v>
      </c>
      <c r="P8" s="34">
        <f t="shared" si="16"/>
        <v>0</v>
      </c>
      <c r="Q8" s="29">
        <f t="shared" si="8"/>
        <v>665</v>
      </c>
      <c r="R8" s="29"/>
      <c r="S8" s="35">
        <v>1.8846153846153799</v>
      </c>
      <c r="T8" s="28">
        <v>684</v>
      </c>
      <c r="U8" s="36">
        <v>96</v>
      </c>
      <c r="V8" s="37" t="s">
        <v>851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8.9501043402777772E-2</v>
      </c>
      <c r="AD8" s="39">
        <f t="shared" si="12"/>
        <v>-0.12351143989583331</v>
      </c>
      <c r="AE8" s="39">
        <v>-5.42</v>
      </c>
      <c r="AF8" s="39">
        <v>-4.82</v>
      </c>
      <c r="AG8" s="39">
        <v>0</v>
      </c>
    </row>
    <row r="9" spans="1:33" ht="15.75" customHeight="1" x14ac:dyDescent="0.2">
      <c r="A9" s="28" t="s">
        <v>43</v>
      </c>
      <c r="B9" s="28" t="s">
        <v>113</v>
      </c>
      <c r="C9" s="15">
        <f t="shared" si="4"/>
        <v>19.094999999999999</v>
      </c>
      <c r="D9" s="29">
        <v>4</v>
      </c>
      <c r="E9" s="29">
        <v>0</v>
      </c>
      <c r="F9" s="30">
        <v>76.38</v>
      </c>
      <c r="G9" s="30">
        <v>0</v>
      </c>
      <c r="H9" s="31">
        <f t="shared" si="1"/>
        <v>0</v>
      </c>
      <c r="I9" s="31">
        <f t="shared" si="2"/>
        <v>0.30295974537218867</v>
      </c>
      <c r="J9" s="32">
        <f t="shared" si="5"/>
        <v>23.14006535152777</v>
      </c>
      <c r="K9" s="32">
        <f t="shared" si="3"/>
        <v>5.7850163378819426</v>
      </c>
      <c r="L9" s="29">
        <v>33</v>
      </c>
      <c r="M9" s="33">
        <f t="shared" si="6"/>
        <v>0.12121212121212122</v>
      </c>
      <c r="N9" s="29">
        <v>91</v>
      </c>
      <c r="O9" s="34">
        <f t="shared" ref="O9:P9" si="17">D9/7</f>
        <v>0.5714285714285714</v>
      </c>
      <c r="P9" s="34">
        <f t="shared" si="17"/>
        <v>0</v>
      </c>
      <c r="Q9" s="29">
        <f t="shared" si="8"/>
        <v>159</v>
      </c>
      <c r="R9" s="29"/>
      <c r="S9" s="35">
        <v>1.7109826589595301</v>
      </c>
      <c r="T9" s="28">
        <v>684</v>
      </c>
      <c r="U9" s="36">
        <v>96</v>
      </c>
      <c r="V9" s="37" t="s">
        <v>852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8.9501043402777772E-2</v>
      </c>
      <c r="AD9" s="39">
        <f t="shared" si="12"/>
        <v>-0.49404575958333324</v>
      </c>
      <c r="AE9" s="39">
        <v>-5.42</v>
      </c>
      <c r="AF9" s="39">
        <v>-4.9022222222222203</v>
      </c>
      <c r="AG9" s="39">
        <v>0</v>
      </c>
    </row>
    <row r="10" spans="1:33" ht="15.75" customHeight="1" x14ac:dyDescent="0.2">
      <c r="A10" s="28" t="s">
        <v>45</v>
      </c>
      <c r="B10" s="28" t="s">
        <v>853</v>
      </c>
      <c r="C10" s="15">
        <f t="shared" si="4"/>
        <v>16.108125000000001</v>
      </c>
      <c r="D10" s="29">
        <v>16</v>
      </c>
      <c r="E10" s="29">
        <v>0</v>
      </c>
      <c r="F10" s="30">
        <v>257.73</v>
      </c>
      <c r="G10" s="30">
        <v>-27.859999999999992</v>
      </c>
      <c r="H10" s="31">
        <f t="shared" si="1"/>
        <v>0.10809762154192368</v>
      </c>
      <c r="I10" s="31">
        <f t="shared" si="2"/>
        <v>9.3426304295623985E-2</v>
      </c>
      <c r="J10" s="32">
        <f t="shared" si="5"/>
        <v>24.07876140611117</v>
      </c>
      <c r="K10" s="32">
        <f t="shared" si="3"/>
        <v>1.5049225878819481</v>
      </c>
      <c r="L10" s="29">
        <v>50</v>
      </c>
      <c r="M10" s="33">
        <f t="shared" si="6"/>
        <v>0.32</v>
      </c>
      <c r="N10" s="29">
        <v>77</v>
      </c>
      <c r="O10" s="34">
        <f t="shared" ref="O10:P10" si="18">D10/7</f>
        <v>2.2857142857142856</v>
      </c>
      <c r="P10" s="34">
        <f t="shared" si="18"/>
        <v>0</v>
      </c>
      <c r="Q10" s="29">
        <f t="shared" si="8"/>
        <v>33</v>
      </c>
      <c r="R10" s="29"/>
      <c r="S10" s="35">
        <v>1.86259541984732</v>
      </c>
      <c r="T10" s="28">
        <v>684</v>
      </c>
      <c r="U10" s="36">
        <v>96</v>
      </c>
      <c r="V10" s="37" t="s">
        <v>854</v>
      </c>
      <c r="W10" s="28">
        <v>4</v>
      </c>
      <c r="X10" s="38">
        <f t="shared" si="9"/>
        <v>0.25</v>
      </c>
      <c r="Y10" s="39">
        <f t="shared" si="10"/>
        <v>4.6433333333333318</v>
      </c>
      <c r="Z10" s="28">
        <v>2</v>
      </c>
      <c r="AA10" s="28" t="s">
        <v>34</v>
      </c>
      <c r="AB10" s="40">
        <f t="shared" si="11"/>
        <v>-0.69</v>
      </c>
      <c r="AC10" s="41">
        <v>8.9501043402777772E-2</v>
      </c>
      <c r="AD10" s="39">
        <f t="shared" si="12"/>
        <v>-1.976183038333333</v>
      </c>
      <c r="AE10" s="39">
        <v>-5.42</v>
      </c>
      <c r="AF10" s="39">
        <v>-4.9022222222222203</v>
      </c>
      <c r="AG10" s="39">
        <v>0</v>
      </c>
    </row>
    <row r="11" spans="1:33" ht="15.75" customHeight="1" x14ac:dyDescent="0.2">
      <c r="A11" s="28" t="s">
        <v>47</v>
      </c>
      <c r="B11" s="28" t="s">
        <v>855</v>
      </c>
      <c r="C11" s="15">
        <f t="shared" si="4"/>
        <v>15.962352941176468</v>
      </c>
      <c r="D11" s="29">
        <v>17</v>
      </c>
      <c r="E11" s="29">
        <v>0</v>
      </c>
      <c r="F11" s="30">
        <v>271.35999999999996</v>
      </c>
      <c r="G11" s="30">
        <v>-36.96</v>
      </c>
      <c r="H11" s="31">
        <f t="shared" si="1"/>
        <v>0.13620283018867926</v>
      </c>
      <c r="I11" s="31">
        <f t="shared" si="2"/>
        <v>5.9399055660351675E-2</v>
      </c>
      <c r="J11" s="32">
        <f t="shared" si="5"/>
        <v>16.118527743993027</v>
      </c>
      <c r="K11" s="32">
        <f t="shared" si="3"/>
        <v>0.94814869082311926</v>
      </c>
      <c r="L11" s="29">
        <v>36</v>
      </c>
      <c r="M11" s="33">
        <f t="shared" si="6"/>
        <v>0.47222222222222221</v>
      </c>
      <c r="N11" s="29">
        <v>59</v>
      </c>
      <c r="O11" s="34">
        <f t="shared" ref="O11:P11" si="19">D11/7</f>
        <v>2.4285714285714284</v>
      </c>
      <c r="P11" s="34">
        <f t="shared" si="19"/>
        <v>0</v>
      </c>
      <c r="Q11" s="29">
        <f t="shared" si="8"/>
        <v>24</v>
      </c>
      <c r="R11" s="29"/>
      <c r="S11" s="35">
        <v>1.1702127659574399</v>
      </c>
      <c r="T11" s="28">
        <v>684</v>
      </c>
      <c r="U11" s="36">
        <v>96</v>
      </c>
      <c r="V11" s="37" t="s">
        <v>856</v>
      </c>
      <c r="W11" s="28">
        <v>13</v>
      </c>
      <c r="X11" s="38">
        <f t="shared" si="9"/>
        <v>0.76470588235294112</v>
      </c>
      <c r="Y11" s="39">
        <f t="shared" si="10"/>
        <v>1.68</v>
      </c>
      <c r="Z11" s="28">
        <v>9</v>
      </c>
      <c r="AA11" s="28" t="s">
        <v>34</v>
      </c>
      <c r="AB11" s="40">
        <f t="shared" si="11"/>
        <v>-0.69</v>
      </c>
      <c r="AC11" s="41">
        <v>8.9501043402777772E-2</v>
      </c>
      <c r="AD11" s="39">
        <f t="shared" si="12"/>
        <v>-2.0996944782291664</v>
      </c>
      <c r="AE11" s="39">
        <v>-5.42</v>
      </c>
      <c r="AF11" s="39">
        <v>-4.9022222222222203</v>
      </c>
      <c r="AG11" s="39">
        <v>0</v>
      </c>
    </row>
    <row r="12" spans="1:33" ht="15.75" customHeight="1" x14ac:dyDescent="0.2">
      <c r="A12" s="28" t="s">
        <v>49</v>
      </c>
      <c r="B12" s="28" t="s">
        <v>857</v>
      </c>
      <c r="C12" s="15">
        <f t="shared" si="4"/>
        <v>16.798421052631578</v>
      </c>
      <c r="D12" s="29">
        <v>19</v>
      </c>
      <c r="E12" s="29">
        <v>0</v>
      </c>
      <c r="F12" s="30">
        <v>319.16999999999996</v>
      </c>
      <c r="G12" s="30">
        <v>-34.469999999999992</v>
      </c>
      <c r="H12" s="31">
        <f t="shared" si="1"/>
        <v>0.10799887207444307</v>
      </c>
      <c r="I12" s="31">
        <f t="shared" si="2"/>
        <v>0.12017282457548313</v>
      </c>
      <c r="J12" s="32">
        <f t="shared" si="5"/>
        <v>38.355560419756948</v>
      </c>
      <c r="K12" s="32">
        <f t="shared" si="3"/>
        <v>2.0187137063029974</v>
      </c>
      <c r="L12" s="29">
        <v>39</v>
      </c>
      <c r="M12" s="33">
        <f t="shared" si="6"/>
        <v>0.48717948717948717</v>
      </c>
      <c r="N12" s="29">
        <v>42</v>
      </c>
      <c r="O12" s="34">
        <f t="shared" ref="O12:P12" si="20">D12/7</f>
        <v>2.7142857142857144</v>
      </c>
      <c r="P12" s="34">
        <f t="shared" si="20"/>
        <v>0</v>
      </c>
      <c r="Q12" s="29">
        <f t="shared" si="8"/>
        <v>15</v>
      </c>
      <c r="R12" s="29"/>
      <c r="S12" s="35">
        <v>1.6687116564417099</v>
      </c>
      <c r="T12" s="28">
        <v>588</v>
      </c>
      <c r="U12" s="36">
        <v>84</v>
      </c>
      <c r="V12" s="37" t="s">
        <v>858</v>
      </c>
      <c r="W12" s="28">
        <v>8</v>
      </c>
      <c r="X12" s="38">
        <f t="shared" si="9"/>
        <v>0.42105263157894735</v>
      </c>
      <c r="Y12" s="39">
        <f t="shared" si="10"/>
        <v>1.8142105263157891</v>
      </c>
      <c r="Z12" s="28">
        <v>11</v>
      </c>
      <c r="AA12" s="28" t="s">
        <v>34</v>
      </c>
      <c r="AB12" s="40">
        <f t="shared" si="11"/>
        <v>-0.69</v>
      </c>
      <c r="AC12" s="41">
        <v>8.9501043402777772E-2</v>
      </c>
      <c r="AD12" s="39">
        <f t="shared" si="12"/>
        <v>-2.3467173580208329</v>
      </c>
      <c r="AE12" s="39">
        <v>-5.42</v>
      </c>
      <c r="AF12" s="39">
        <v>-4.9022222222222203</v>
      </c>
      <c r="AG12" s="39">
        <v>0</v>
      </c>
    </row>
    <row r="13" spans="1:33" ht="15.75" customHeight="1" x14ac:dyDescent="0.2">
      <c r="A13" s="28" t="s">
        <v>51</v>
      </c>
      <c r="B13" s="28" t="s">
        <v>499</v>
      </c>
      <c r="C13" s="15">
        <f t="shared" si="4"/>
        <v>17.811818181818179</v>
      </c>
      <c r="D13" s="29">
        <v>22</v>
      </c>
      <c r="E13" s="29">
        <v>0</v>
      </c>
      <c r="F13" s="32">
        <v>391.8599999999999</v>
      </c>
      <c r="G13" s="30">
        <v>-36.949999999999996</v>
      </c>
      <c r="H13" s="31">
        <f t="shared" si="1"/>
        <v>9.4293880467513927E-2</v>
      </c>
      <c r="I13" s="31">
        <f t="shared" si="2"/>
        <v>0.16676129652331206</v>
      </c>
      <c r="J13" s="32">
        <f t="shared" si="5"/>
        <v>65.347081655625047</v>
      </c>
      <c r="K13" s="32">
        <f t="shared" si="3"/>
        <v>2.970321893437502</v>
      </c>
      <c r="L13" s="29">
        <v>24</v>
      </c>
      <c r="M13" s="33">
        <f t="shared" si="6"/>
        <v>0.91666666666666663</v>
      </c>
      <c r="N13" s="29">
        <v>123</v>
      </c>
      <c r="O13" s="34">
        <f t="shared" ref="O13:P13" si="21">D13/7</f>
        <v>3.1428571428571428</v>
      </c>
      <c r="P13" s="34">
        <f t="shared" si="21"/>
        <v>0</v>
      </c>
      <c r="Q13" s="29">
        <f t="shared" si="8"/>
        <v>39</v>
      </c>
      <c r="R13" s="29"/>
      <c r="S13" s="35">
        <v>1.1111111111111101</v>
      </c>
      <c r="T13" s="28">
        <v>588</v>
      </c>
      <c r="U13" s="36">
        <v>84</v>
      </c>
      <c r="V13" s="37" t="s">
        <v>858</v>
      </c>
      <c r="W13" s="28">
        <v>15</v>
      </c>
      <c r="X13" s="38">
        <f t="shared" si="9"/>
        <v>0.68181818181818177</v>
      </c>
      <c r="Y13" s="39">
        <f t="shared" si="10"/>
        <v>1.3685185185185185</v>
      </c>
      <c r="Z13" s="28">
        <v>12</v>
      </c>
      <c r="AA13" s="28" t="s">
        <v>34</v>
      </c>
      <c r="AB13" s="40">
        <f t="shared" si="11"/>
        <v>-0.69</v>
      </c>
      <c r="AC13" s="41">
        <v>8.9501043402777772E-2</v>
      </c>
      <c r="AD13" s="39">
        <f t="shared" si="12"/>
        <v>-2.7172516777083326</v>
      </c>
      <c r="AE13" s="39">
        <v>-5.42</v>
      </c>
      <c r="AF13" s="39">
        <v>-4.9466666666666601</v>
      </c>
      <c r="AG13" s="39">
        <v>0</v>
      </c>
    </row>
    <row r="14" spans="1:33" ht="15.75" customHeight="1" x14ac:dyDescent="0.2">
      <c r="A14" s="28" t="s">
        <v>53</v>
      </c>
      <c r="B14" s="28" t="s">
        <v>209</v>
      </c>
      <c r="C14" s="15">
        <f t="shared" si="4"/>
        <v>18.931764705882351</v>
      </c>
      <c r="D14" s="29">
        <v>17</v>
      </c>
      <c r="E14" s="29">
        <v>1</v>
      </c>
      <c r="F14" s="32">
        <v>321.83999999999997</v>
      </c>
      <c r="G14" s="30">
        <v>-36.550000000000004</v>
      </c>
      <c r="H14" s="31">
        <f t="shared" si="1"/>
        <v>0.11356574695500872</v>
      </c>
      <c r="I14" s="31">
        <f t="shared" si="2"/>
        <v>0.18232964264366633</v>
      </c>
      <c r="J14" s="32">
        <f t="shared" si="5"/>
        <v>58.680972188437565</v>
      </c>
      <c r="K14" s="32">
        <f t="shared" si="3"/>
        <v>3.4518218934375038</v>
      </c>
      <c r="L14" s="29">
        <v>32</v>
      </c>
      <c r="M14" s="33">
        <f t="shared" si="6"/>
        <v>0.53125</v>
      </c>
      <c r="N14" s="29">
        <v>98</v>
      </c>
      <c r="O14" s="34">
        <f t="shared" ref="O14:P14" si="22">D14/7</f>
        <v>2.4285714285714284</v>
      </c>
      <c r="P14" s="34">
        <f t="shared" si="22"/>
        <v>0.14285714285714285</v>
      </c>
      <c r="Q14" s="29">
        <f t="shared" si="8"/>
        <v>38</v>
      </c>
      <c r="R14" s="29"/>
      <c r="S14" s="35">
        <v>1.98</v>
      </c>
      <c r="T14" s="28">
        <v>588</v>
      </c>
      <c r="U14" s="36">
        <v>84</v>
      </c>
      <c r="V14" s="37" t="s">
        <v>858</v>
      </c>
      <c r="W14" s="28">
        <v>12</v>
      </c>
      <c r="X14" s="38">
        <f t="shared" si="9"/>
        <v>0.70588235294117652</v>
      </c>
      <c r="Y14" s="39">
        <f t="shared" si="10"/>
        <v>1.6613636363636366</v>
      </c>
      <c r="Z14" s="28">
        <v>10</v>
      </c>
      <c r="AA14" s="28" t="s">
        <v>34</v>
      </c>
      <c r="AB14" s="40">
        <f t="shared" si="11"/>
        <v>-0.69</v>
      </c>
      <c r="AC14" s="41">
        <v>8.9501043402777772E-2</v>
      </c>
      <c r="AD14" s="39">
        <f t="shared" si="12"/>
        <v>-2.0996944782291664</v>
      </c>
      <c r="AE14" s="39">
        <v>-5.42</v>
      </c>
      <c r="AF14" s="39">
        <v>-4.9466666666666601</v>
      </c>
      <c r="AG14" s="39">
        <v>0</v>
      </c>
    </row>
    <row r="15" spans="1:33" ht="15.75" customHeight="1" x14ac:dyDescent="0.2">
      <c r="A15" s="28" t="s">
        <v>54</v>
      </c>
      <c r="B15" s="28" t="s">
        <v>179</v>
      </c>
      <c r="C15" s="15">
        <f t="shared" si="4"/>
        <v>19.129230769230766</v>
      </c>
      <c r="D15" s="29">
        <v>13</v>
      </c>
      <c r="E15" s="29">
        <v>0</v>
      </c>
      <c r="F15" s="32">
        <v>248.67999999999998</v>
      </c>
      <c r="G15" s="30">
        <v>-26.509999999999994</v>
      </c>
      <c r="H15" s="31">
        <f t="shared" si="1"/>
        <v>0.10660286311725911</v>
      </c>
      <c r="I15" s="31">
        <f t="shared" si="2"/>
        <v>0.19344412343046319</v>
      </c>
      <c r="J15" s="32">
        <f t="shared" si="5"/>
        <v>48.105684614687583</v>
      </c>
      <c r="K15" s="32">
        <f t="shared" si="3"/>
        <v>3.7004372780528909</v>
      </c>
      <c r="L15" s="29">
        <v>32</v>
      </c>
      <c r="M15" s="33">
        <f t="shared" si="6"/>
        <v>0.40625</v>
      </c>
      <c r="N15" s="29">
        <v>105</v>
      </c>
      <c r="O15" s="34">
        <f t="shared" ref="O15:P15" si="23">D15/7</f>
        <v>1.8571428571428572</v>
      </c>
      <c r="P15" s="34">
        <f t="shared" si="23"/>
        <v>0</v>
      </c>
      <c r="Q15" s="29">
        <f t="shared" si="8"/>
        <v>56</v>
      </c>
      <c r="R15" s="29"/>
      <c r="S15" s="35">
        <v>2.4222222222222198</v>
      </c>
      <c r="T15" s="28">
        <v>588</v>
      </c>
      <c r="U15" s="36">
        <v>84</v>
      </c>
      <c r="V15" s="37" t="s">
        <v>858</v>
      </c>
      <c r="W15" s="28">
        <v>6</v>
      </c>
      <c r="X15" s="38">
        <f t="shared" si="9"/>
        <v>0.46153846153846156</v>
      </c>
      <c r="Y15" s="39">
        <f t="shared" si="10"/>
        <v>1.8935714285714282</v>
      </c>
      <c r="Z15" s="28">
        <v>8</v>
      </c>
      <c r="AA15" s="28" t="s">
        <v>34</v>
      </c>
      <c r="AB15" s="40">
        <f t="shared" si="11"/>
        <v>-0.69</v>
      </c>
      <c r="AC15" s="41">
        <v>8.9501043402777772E-2</v>
      </c>
      <c r="AD15" s="39">
        <f t="shared" si="12"/>
        <v>-1.605648718645833</v>
      </c>
      <c r="AE15" s="39">
        <v>-5.42</v>
      </c>
      <c r="AF15" s="39">
        <v>-4.9766666666666604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19.742083333333333</v>
      </c>
      <c r="D16" s="29">
        <v>24</v>
      </c>
      <c r="E16" s="29">
        <v>0</v>
      </c>
      <c r="F16" s="32">
        <v>473.81</v>
      </c>
      <c r="G16" s="30">
        <v>-29.53</v>
      </c>
      <c r="H16" s="31">
        <f t="shared" si="1"/>
        <v>6.2324560477828667E-2</v>
      </c>
      <c r="I16" s="31">
        <f t="shared" si="2"/>
        <v>0.25479459159262174</v>
      </c>
      <c r="J16" s="32">
        <f t="shared" si="5"/>
        <v>120.72422544250011</v>
      </c>
      <c r="K16" s="32">
        <f t="shared" si="3"/>
        <v>5.0301760601041714</v>
      </c>
      <c r="L16" s="29">
        <v>34</v>
      </c>
      <c r="M16" s="33">
        <f t="shared" si="6"/>
        <v>0.70588235294117652</v>
      </c>
      <c r="N16" s="29">
        <v>85</v>
      </c>
      <c r="O16" s="34">
        <f t="shared" ref="O16:P16" si="24">D16/7</f>
        <v>3.4285714285714284</v>
      </c>
      <c r="P16" s="34">
        <f t="shared" si="24"/>
        <v>0</v>
      </c>
      <c r="Q16" s="29">
        <f t="shared" si="8"/>
        <v>24</v>
      </c>
      <c r="R16" s="29"/>
      <c r="S16" s="35">
        <v>2.1052631578947301</v>
      </c>
      <c r="T16" s="28">
        <v>588</v>
      </c>
      <c r="U16" s="36">
        <v>84</v>
      </c>
      <c r="V16" s="37" t="s">
        <v>858</v>
      </c>
      <c r="W16" s="28">
        <v>2</v>
      </c>
      <c r="X16" s="38">
        <f t="shared" si="9"/>
        <v>8.3333333333333329E-2</v>
      </c>
      <c r="Y16" s="39">
        <f t="shared" si="10"/>
        <v>3.6912500000000001</v>
      </c>
      <c r="Z16" s="28">
        <v>6</v>
      </c>
      <c r="AA16" s="28" t="s">
        <v>34</v>
      </c>
      <c r="AB16" s="40">
        <f t="shared" si="11"/>
        <v>-0.69</v>
      </c>
      <c r="AC16" s="41">
        <v>8.9501043402777772E-2</v>
      </c>
      <c r="AD16" s="39">
        <f t="shared" si="12"/>
        <v>-2.9642745574999996</v>
      </c>
      <c r="AE16" s="39">
        <v>-5.42</v>
      </c>
      <c r="AF16" s="39">
        <v>-4.9766666666666604</v>
      </c>
      <c r="AG16" s="39">
        <v>0</v>
      </c>
    </row>
    <row r="17" spans="1:33" ht="15.75" customHeight="1" x14ac:dyDescent="0.2">
      <c r="A17" s="28" t="s">
        <v>58</v>
      </c>
      <c r="B17" s="28" t="s">
        <v>179</v>
      </c>
      <c r="C17" s="15">
        <f t="shared" si="4"/>
        <v>19.012999999999998</v>
      </c>
      <c r="D17" s="29">
        <v>10</v>
      </c>
      <c r="E17" s="29">
        <v>0</v>
      </c>
      <c r="F17" s="32">
        <v>190.12999999999997</v>
      </c>
      <c r="G17" s="30">
        <v>-18.580000000000002</v>
      </c>
      <c r="H17" s="31">
        <f t="shared" si="1"/>
        <v>9.7722610845211194E-2</v>
      </c>
      <c r="I17" s="31">
        <f t="shared" si="2"/>
        <v>0.19896238854665249</v>
      </c>
      <c r="J17" s="32">
        <f t="shared" si="5"/>
        <v>37.828718934375033</v>
      </c>
      <c r="K17" s="32">
        <f t="shared" si="3"/>
        <v>3.7828718934375032</v>
      </c>
      <c r="L17" s="29">
        <v>24</v>
      </c>
      <c r="M17" s="33">
        <f t="shared" si="6"/>
        <v>0.41666666666666669</v>
      </c>
      <c r="N17" s="29">
        <v>75</v>
      </c>
      <c r="O17" s="34">
        <f t="shared" ref="O17:P17" si="25">D17/7</f>
        <v>1.4285714285714286</v>
      </c>
      <c r="P17" s="34">
        <f t="shared" si="25"/>
        <v>0</v>
      </c>
      <c r="Q17" s="29">
        <f t="shared" si="8"/>
        <v>52</v>
      </c>
      <c r="R17" s="29"/>
      <c r="S17" s="35">
        <v>1.75394321766561</v>
      </c>
      <c r="T17" s="28">
        <v>588</v>
      </c>
      <c r="U17" s="36">
        <v>84</v>
      </c>
      <c r="V17" s="37" t="s">
        <v>858</v>
      </c>
      <c r="W17" s="28">
        <v>3</v>
      </c>
      <c r="X17" s="38">
        <f t="shared" si="9"/>
        <v>0.3</v>
      </c>
      <c r="Y17" s="39">
        <f t="shared" si="10"/>
        <v>3.0966666666666671</v>
      </c>
      <c r="Z17" s="28">
        <v>3</v>
      </c>
      <c r="AA17" s="28" t="s">
        <v>34</v>
      </c>
      <c r="AB17" s="40">
        <f t="shared" si="11"/>
        <v>-0.69</v>
      </c>
      <c r="AC17" s="41">
        <v>8.9501043402777772E-2</v>
      </c>
      <c r="AD17" s="39">
        <f t="shared" si="12"/>
        <v>-1.2351143989583331</v>
      </c>
      <c r="AE17" s="39">
        <v>-5.42</v>
      </c>
      <c r="AF17" s="39">
        <v>-4.9766666666666604</v>
      </c>
      <c r="AG17" s="39">
        <v>0</v>
      </c>
    </row>
    <row r="18" spans="1:33" ht="15.75" customHeight="1" x14ac:dyDescent="0.2">
      <c r="A18" s="28" t="s">
        <v>59</v>
      </c>
      <c r="B18" s="28" t="s">
        <v>630</v>
      </c>
      <c r="C18" s="15">
        <f t="shared" si="4"/>
        <v>18.95</v>
      </c>
      <c r="D18" s="29">
        <v>7</v>
      </c>
      <c r="E18" s="29">
        <v>0</v>
      </c>
      <c r="F18" s="32">
        <v>132.65</v>
      </c>
      <c r="G18" s="30">
        <v>-29.880000000000006</v>
      </c>
      <c r="H18" s="31">
        <f t="shared" si="1"/>
        <v>0.2252544289483604</v>
      </c>
      <c r="I18" s="31">
        <f t="shared" si="2"/>
        <v>6.9591053554938054E-2</v>
      </c>
      <c r="J18" s="32">
        <f t="shared" si="5"/>
        <v>9.2312532540625334</v>
      </c>
      <c r="K18" s="32">
        <f t="shared" si="3"/>
        <v>1.3187504648660762</v>
      </c>
      <c r="L18" s="29">
        <v>37</v>
      </c>
      <c r="M18" s="33">
        <f t="shared" si="6"/>
        <v>0.1891891891891892</v>
      </c>
      <c r="N18" s="29">
        <v>68</v>
      </c>
      <c r="O18" s="34">
        <f t="shared" ref="O18:P18" si="26">D18/7</f>
        <v>1</v>
      </c>
      <c r="P18" s="34">
        <f t="shared" si="26"/>
        <v>0</v>
      </c>
      <c r="Q18" s="29">
        <f t="shared" si="8"/>
        <v>68</v>
      </c>
      <c r="R18" s="29"/>
      <c r="S18" s="35">
        <v>2.21090909090909</v>
      </c>
      <c r="T18" s="28">
        <v>504</v>
      </c>
      <c r="U18" s="36">
        <v>0</v>
      </c>
      <c r="V18" s="37" t="s">
        <v>33</v>
      </c>
      <c r="W18" s="28">
        <v>2</v>
      </c>
      <c r="X18" s="38">
        <f t="shared" si="9"/>
        <v>0.2857142857142857</v>
      </c>
      <c r="Y18" s="39">
        <f t="shared" si="10"/>
        <v>2.4900000000000007</v>
      </c>
      <c r="Z18" s="28">
        <v>10</v>
      </c>
      <c r="AA18" s="28" t="s">
        <v>34</v>
      </c>
      <c r="AB18" s="40">
        <f t="shared" si="11"/>
        <v>-0.69</v>
      </c>
      <c r="AC18" s="41">
        <v>8.9501043402777772E-2</v>
      </c>
      <c r="AD18" s="39">
        <f t="shared" si="12"/>
        <v>-0.86458007927083314</v>
      </c>
      <c r="AE18" s="39">
        <v>-5.42</v>
      </c>
      <c r="AF18" s="39">
        <v>-4.9766666666666604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18.910000000000004</v>
      </c>
      <c r="D19" s="29">
        <v>5</v>
      </c>
      <c r="E19" s="29">
        <v>0</v>
      </c>
      <c r="F19" s="32">
        <v>94.550000000000011</v>
      </c>
      <c r="G19" s="30">
        <v>-8.2799999999999994</v>
      </c>
      <c r="H19" s="31">
        <f t="shared" si="1"/>
        <v>8.7572712850343723E-2</v>
      </c>
      <c r="I19" s="31">
        <f t="shared" si="2"/>
        <v>0.19385626089040189</v>
      </c>
      <c r="J19" s="32">
        <f t="shared" si="5"/>
        <v>18.3291094671875</v>
      </c>
      <c r="K19" s="32">
        <f t="shared" si="3"/>
        <v>3.6658218934375002</v>
      </c>
      <c r="L19" s="29">
        <v>12</v>
      </c>
      <c r="M19" s="33">
        <f t="shared" si="6"/>
        <v>0.41666666666666669</v>
      </c>
      <c r="N19" s="29">
        <v>68</v>
      </c>
      <c r="O19" s="34">
        <f t="shared" ref="O19:P19" si="27">D19/7</f>
        <v>0.7142857142857143</v>
      </c>
      <c r="P19" s="34">
        <f t="shared" si="27"/>
        <v>0</v>
      </c>
      <c r="Q19" s="29">
        <f t="shared" si="8"/>
        <v>95</v>
      </c>
      <c r="R19" s="29"/>
      <c r="S19" s="35">
        <v>2.4701195219123502</v>
      </c>
      <c r="T19" s="28">
        <v>504</v>
      </c>
      <c r="U19" s="36" t="s">
        <v>33</v>
      </c>
      <c r="V19" s="37" t="s">
        <v>33</v>
      </c>
      <c r="W19" s="28">
        <v>2</v>
      </c>
      <c r="X19" s="38">
        <f t="shared" si="9"/>
        <v>0.4</v>
      </c>
      <c r="Y19" s="39">
        <f t="shared" si="10"/>
        <v>2.76</v>
      </c>
      <c r="Z19" s="28">
        <v>1</v>
      </c>
      <c r="AA19" s="28" t="s">
        <v>34</v>
      </c>
      <c r="AB19" s="40">
        <f t="shared" si="11"/>
        <v>-0.69</v>
      </c>
      <c r="AC19" s="41">
        <v>8.9501043402777772E-2</v>
      </c>
      <c r="AD19" s="39">
        <f t="shared" si="12"/>
        <v>-0.61755719947916654</v>
      </c>
      <c r="AE19" s="39">
        <v>-5.42</v>
      </c>
      <c r="AF19" s="39">
        <v>-5.2081666666666671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15.197142857142856</v>
      </c>
      <c r="D20" s="29">
        <v>7</v>
      </c>
      <c r="E20" s="29">
        <v>1</v>
      </c>
      <c r="F20" s="32">
        <v>106.38</v>
      </c>
      <c r="G20" s="30">
        <v>0</v>
      </c>
      <c r="H20" s="31">
        <f t="shared" si="1"/>
        <v>0</v>
      </c>
      <c r="I20" s="31">
        <f t="shared" si="2"/>
        <v>0.14251977114177938</v>
      </c>
      <c r="J20" s="32">
        <f t="shared" si="5"/>
        <v>15.16125325406249</v>
      </c>
      <c r="K20" s="32">
        <f t="shared" si="3"/>
        <v>2.1658933220089271</v>
      </c>
      <c r="L20" s="29">
        <v>12</v>
      </c>
      <c r="M20" s="33">
        <f t="shared" si="6"/>
        <v>0.58333333333333337</v>
      </c>
      <c r="N20" s="29">
        <v>65</v>
      </c>
      <c r="O20" s="34">
        <f t="shared" ref="O20:P20" si="28">D20/7</f>
        <v>1</v>
      </c>
      <c r="P20" s="34">
        <f t="shared" si="28"/>
        <v>0.14285714285714285</v>
      </c>
      <c r="Q20" s="29">
        <f t="shared" si="8"/>
        <v>56</v>
      </c>
      <c r="R20" s="29"/>
      <c r="S20" s="35">
        <v>1.9390243902438999</v>
      </c>
      <c r="T20" s="28">
        <v>504</v>
      </c>
      <c r="U20" s="36">
        <v>300</v>
      </c>
      <c r="V20" s="37" t="s">
        <v>398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8.9501043402777772E-2</v>
      </c>
      <c r="AD20" s="39">
        <f t="shared" si="12"/>
        <v>-0.86458007927083314</v>
      </c>
      <c r="AE20" s="39">
        <v>-5.42</v>
      </c>
      <c r="AF20" s="39">
        <v>-5.2081666666666671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14.077777777777779</v>
      </c>
      <c r="D21" s="29">
        <v>9</v>
      </c>
      <c r="E21" s="29">
        <v>0</v>
      </c>
      <c r="F21" s="32">
        <v>126.70000000000002</v>
      </c>
      <c r="G21" s="30">
        <v>0</v>
      </c>
      <c r="H21" s="31">
        <f t="shared" si="1"/>
        <v>0</v>
      </c>
      <c r="I21" s="31">
        <f t="shared" si="2"/>
        <v>8.6265959281274646E-2</v>
      </c>
      <c r="J21" s="32">
        <f t="shared" si="5"/>
        <v>10.929897040937499</v>
      </c>
      <c r="K21" s="32">
        <f t="shared" si="3"/>
        <v>1.2144330045486109</v>
      </c>
      <c r="L21" s="29">
        <v>7</v>
      </c>
      <c r="M21" s="33">
        <f t="shared" si="6"/>
        <v>1.2857142857142858</v>
      </c>
      <c r="N21" s="29">
        <v>53</v>
      </c>
      <c r="O21" s="34">
        <f t="shared" ref="O21:P21" si="29">D21/7</f>
        <v>1.2857142857142858</v>
      </c>
      <c r="P21" s="34">
        <f t="shared" si="29"/>
        <v>0</v>
      </c>
      <c r="Q21" s="29">
        <f t="shared" si="8"/>
        <v>41</v>
      </c>
      <c r="R21" s="29"/>
      <c r="S21" s="35">
        <v>1.80266666666666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8.9501043402777772E-2</v>
      </c>
      <c r="AD21" s="39">
        <f t="shared" si="12"/>
        <v>-1.1116029590624998</v>
      </c>
      <c r="AE21" s="39">
        <v>-5.42</v>
      </c>
      <c r="AF21" s="39">
        <v>-5.2081666666666671</v>
      </c>
      <c r="AG21" s="39">
        <v>0</v>
      </c>
    </row>
    <row r="22" spans="1:33" ht="15.75" customHeight="1" x14ac:dyDescent="0.2">
      <c r="A22" s="28" t="s">
        <v>64</v>
      </c>
      <c r="B22" s="28" t="s">
        <v>113</v>
      </c>
      <c r="C22" s="15">
        <f t="shared" si="4"/>
        <v>13.006666666666666</v>
      </c>
      <c r="D22" s="29">
        <v>3</v>
      </c>
      <c r="E22" s="29">
        <v>1</v>
      </c>
      <c r="F22" s="30">
        <v>39.019999999999996</v>
      </c>
      <c r="G22" s="30">
        <v>0</v>
      </c>
      <c r="H22" s="31">
        <f t="shared" si="1"/>
        <v>0</v>
      </c>
      <c r="I22" s="31">
        <f t="shared" si="2"/>
        <v>2.3371749879869182E-2</v>
      </c>
      <c r="J22" s="32">
        <f t="shared" si="5"/>
        <v>0.91196568031249536</v>
      </c>
      <c r="K22" s="32">
        <f t="shared" si="3"/>
        <v>0.30398856010416514</v>
      </c>
      <c r="L22" s="29">
        <v>6</v>
      </c>
      <c r="M22" s="33">
        <f t="shared" si="6"/>
        <v>0.5</v>
      </c>
      <c r="N22" s="29">
        <v>49</v>
      </c>
      <c r="O22" s="34">
        <f t="shared" ref="O22:P22" si="30">D22/7</f>
        <v>0.42857142857142855</v>
      </c>
      <c r="P22" s="34">
        <f t="shared" si="30"/>
        <v>0.14285714285714285</v>
      </c>
      <c r="Q22" s="29">
        <f t="shared" si="8"/>
        <v>85</v>
      </c>
      <c r="R22" s="29"/>
      <c r="S22" s="35">
        <v>2.0479041916167602</v>
      </c>
      <c r="T22" s="28">
        <v>372</v>
      </c>
      <c r="U22" s="36">
        <v>168</v>
      </c>
      <c r="V22" s="37" t="s">
        <v>859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8.9501043402777772E-2</v>
      </c>
      <c r="AD22" s="39">
        <f t="shared" si="12"/>
        <v>-0.37053431968749995</v>
      </c>
      <c r="AE22" s="39">
        <v>-5.42</v>
      </c>
      <c r="AF22" s="39">
        <v>-5.2081666666666671</v>
      </c>
      <c r="AG22" s="39">
        <v>0</v>
      </c>
    </row>
    <row r="23" spans="1:33" ht="15.75" customHeight="1" x14ac:dyDescent="0.2">
      <c r="A23" s="28" t="s">
        <v>65</v>
      </c>
      <c r="B23" s="28" t="s">
        <v>117</v>
      </c>
      <c r="C23" s="15">
        <f t="shared" si="4"/>
        <v>13.033333333333331</v>
      </c>
      <c r="D23" s="29">
        <v>12</v>
      </c>
      <c r="E23" s="29">
        <v>1</v>
      </c>
      <c r="F23" s="32">
        <v>156.39999999999998</v>
      </c>
      <c r="G23" s="30">
        <v>-13.330000000000002</v>
      </c>
      <c r="H23" s="31">
        <f t="shared" si="1"/>
        <v>8.5230179028133013E-2</v>
      </c>
      <c r="I23" s="31">
        <f t="shared" si="2"/>
        <v>-6.0167118150575613E-2</v>
      </c>
      <c r="J23" s="32">
        <f t="shared" si="5"/>
        <v>-9.4101372787500246</v>
      </c>
      <c r="K23" s="32">
        <f t="shared" si="3"/>
        <v>-0.78417810656250209</v>
      </c>
      <c r="L23" s="29">
        <v>18</v>
      </c>
      <c r="M23" s="33">
        <f t="shared" si="6"/>
        <v>0.66666666666666663</v>
      </c>
      <c r="N23" s="29">
        <v>39</v>
      </c>
      <c r="O23" s="34">
        <f t="shared" ref="O23:P23" si="31">D23/7</f>
        <v>1.7142857142857142</v>
      </c>
      <c r="P23" s="34">
        <f t="shared" si="31"/>
        <v>0.14285714285714285</v>
      </c>
      <c r="Q23" s="29">
        <f t="shared" si="8"/>
        <v>21</v>
      </c>
      <c r="R23" s="29"/>
      <c r="S23" s="35">
        <v>2.17940199335548</v>
      </c>
      <c r="T23" s="28">
        <v>504</v>
      </c>
      <c r="U23" s="36">
        <v>168</v>
      </c>
      <c r="V23" s="37" t="s">
        <v>859</v>
      </c>
      <c r="W23" s="28">
        <v>4</v>
      </c>
      <c r="X23" s="38">
        <f t="shared" si="9"/>
        <v>0.33333333333333331</v>
      </c>
      <c r="Y23" s="39">
        <f t="shared" si="10"/>
        <v>2.2216666666666671</v>
      </c>
      <c r="Z23" s="28">
        <v>2</v>
      </c>
      <c r="AA23" s="28" t="s">
        <v>34</v>
      </c>
      <c r="AB23" s="40">
        <f t="shared" si="11"/>
        <v>-0.69</v>
      </c>
      <c r="AC23" s="41">
        <v>8.9501043402777772E-2</v>
      </c>
      <c r="AD23" s="39">
        <f t="shared" si="12"/>
        <v>-1.4821372787499998</v>
      </c>
      <c r="AE23" s="39">
        <v>-5.42</v>
      </c>
      <c r="AF23" s="39">
        <v>-5.2081666666666671</v>
      </c>
      <c r="AG23" s="39">
        <v>0</v>
      </c>
    </row>
    <row r="24" spans="1:33" ht="15.75" customHeight="1" x14ac:dyDescent="0.2">
      <c r="A24" s="28" t="s">
        <v>66</v>
      </c>
      <c r="B24" s="28" t="s">
        <v>98</v>
      </c>
      <c r="C24" s="15">
        <f t="shared" si="4"/>
        <v>13.199333333333332</v>
      </c>
      <c r="D24" s="29">
        <v>15</v>
      </c>
      <c r="E24" s="29">
        <v>0</v>
      </c>
      <c r="F24" s="32">
        <v>197.98999999999998</v>
      </c>
      <c r="G24" s="32">
        <v>-2.62</v>
      </c>
      <c r="H24" s="31">
        <f t="shared" si="1"/>
        <v>1.3232991565230568E-2</v>
      </c>
      <c r="I24" s="31">
        <f t="shared" si="2"/>
        <v>2.220480025032821E-2</v>
      </c>
      <c r="J24" s="32">
        <f t="shared" si="5"/>
        <v>4.3963284015624815</v>
      </c>
      <c r="K24" s="32">
        <f t="shared" si="3"/>
        <v>0.29308856010416545</v>
      </c>
      <c r="L24" s="29">
        <v>14</v>
      </c>
      <c r="M24" s="33">
        <f t="shared" si="6"/>
        <v>1.0714285714285714</v>
      </c>
      <c r="N24" s="29">
        <v>26</v>
      </c>
      <c r="O24" s="34">
        <f t="shared" ref="O24:P24" si="32">D24/7</f>
        <v>2.1428571428571428</v>
      </c>
      <c r="P24" s="34">
        <f t="shared" si="32"/>
        <v>0</v>
      </c>
      <c r="Q24" s="29">
        <f t="shared" si="8"/>
        <v>12</v>
      </c>
      <c r="R24" s="29"/>
      <c r="S24" s="35">
        <v>2.37956204379562</v>
      </c>
      <c r="T24" s="28">
        <v>504</v>
      </c>
      <c r="U24" s="36">
        <v>168</v>
      </c>
      <c r="V24" s="37" t="s">
        <v>859</v>
      </c>
      <c r="W24" s="28">
        <v>2</v>
      </c>
      <c r="X24" s="38">
        <f t="shared" si="9"/>
        <v>0.13333333333333333</v>
      </c>
      <c r="Y24" s="39">
        <f t="shared" si="10"/>
        <v>1.31</v>
      </c>
      <c r="Z24" s="28">
        <v>0</v>
      </c>
      <c r="AA24" s="28" t="s">
        <v>34</v>
      </c>
      <c r="AB24" s="40">
        <f t="shared" si="11"/>
        <v>-0.69</v>
      </c>
      <c r="AC24" s="41">
        <v>8.9501043402777772E-2</v>
      </c>
      <c r="AD24" s="39">
        <f t="shared" si="12"/>
        <v>-1.8526715984374997</v>
      </c>
      <c r="AE24" s="39">
        <v>-5.42</v>
      </c>
      <c r="AF24" s="39">
        <v>-5.2081666666666671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12.986666666666666</v>
      </c>
      <c r="D25" s="29">
        <v>12</v>
      </c>
      <c r="E25" s="29">
        <v>0</v>
      </c>
      <c r="F25" s="32">
        <v>155.84</v>
      </c>
      <c r="G25" s="32">
        <v>0</v>
      </c>
      <c r="H25" s="31">
        <f t="shared" si="1"/>
        <v>0</v>
      </c>
      <c r="I25" s="31">
        <f t="shared" si="2"/>
        <v>2.1957537995700788E-2</v>
      </c>
      <c r="J25" s="32">
        <f t="shared" si="5"/>
        <v>3.4218627212500108</v>
      </c>
      <c r="K25" s="32">
        <f t="shared" si="3"/>
        <v>0.28515522677083421</v>
      </c>
      <c r="L25" s="29">
        <v>29</v>
      </c>
      <c r="M25" s="33">
        <f t="shared" si="6"/>
        <v>0.41379310344827586</v>
      </c>
      <c r="N25" s="29">
        <v>11</v>
      </c>
      <c r="O25" s="34">
        <f t="shared" ref="O25:P25" si="33">D25/7</f>
        <v>1.7142857142857142</v>
      </c>
      <c r="P25" s="34">
        <f t="shared" si="33"/>
        <v>0</v>
      </c>
      <c r="Q25" s="29">
        <f t="shared" si="8"/>
        <v>6</v>
      </c>
      <c r="R25" s="29"/>
      <c r="S25" s="35">
        <v>3.2</v>
      </c>
      <c r="T25" s="28">
        <v>504</v>
      </c>
      <c r="U25" s="36">
        <v>168</v>
      </c>
      <c r="V25" s="37" t="s">
        <v>859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8.9501043402777772E-2</v>
      </c>
      <c r="AD25" s="39">
        <f t="shared" si="12"/>
        <v>-1.4821372787499998</v>
      </c>
      <c r="AE25" s="39">
        <v>-5.42</v>
      </c>
      <c r="AF25" s="39">
        <v>-5.21</v>
      </c>
      <c r="AG25" s="39">
        <v>0</v>
      </c>
    </row>
    <row r="26" spans="1:33" ht="15.75" customHeight="1" x14ac:dyDescent="0.2">
      <c r="A26" s="14" t="s">
        <v>68</v>
      </c>
      <c r="B26" s="14" t="s">
        <v>246</v>
      </c>
      <c r="C26" s="15">
        <f t="shared" si="4"/>
        <v>12.9575</v>
      </c>
      <c r="D26" s="16">
        <v>8</v>
      </c>
      <c r="E26" s="16">
        <v>0</v>
      </c>
      <c r="F26" s="17">
        <v>103.66</v>
      </c>
      <c r="G26" s="17">
        <v>0</v>
      </c>
      <c r="H26" s="31">
        <f t="shared" si="1"/>
        <v>0</v>
      </c>
      <c r="I26" s="31">
        <f t="shared" si="2"/>
        <v>5.5169867652260465E-2</v>
      </c>
      <c r="J26" s="32">
        <f t="shared" si="5"/>
        <v>5.7189084808333197</v>
      </c>
      <c r="K26" s="32">
        <f t="shared" si="3"/>
        <v>0.71486356010416496</v>
      </c>
      <c r="L26" s="16">
        <v>11</v>
      </c>
      <c r="M26" s="33">
        <f t="shared" si="6"/>
        <v>0.72727272727272729</v>
      </c>
      <c r="N26" s="16">
        <v>5</v>
      </c>
      <c r="O26" s="34">
        <f t="shared" ref="O26:P26" si="34">D26/7</f>
        <v>1.1428571428571428</v>
      </c>
      <c r="P26" s="34">
        <f t="shared" si="34"/>
        <v>0</v>
      </c>
      <c r="Q26" s="29">
        <f t="shared" si="8"/>
        <v>4</v>
      </c>
      <c r="R26" s="29"/>
      <c r="S26" s="21">
        <v>2.2730627306273061</v>
      </c>
      <c r="T26" s="28">
        <v>504</v>
      </c>
      <c r="U26" s="36">
        <v>168</v>
      </c>
      <c r="V26" s="37" t="s">
        <v>859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8.9501043402777772E-2</v>
      </c>
      <c r="AD26" s="39">
        <f t="shared" si="12"/>
        <v>-0.98809151916666649</v>
      </c>
      <c r="AE26" s="25">
        <v>-4.95</v>
      </c>
      <c r="AF26" s="25">
        <v>-5.2255000000000003</v>
      </c>
      <c r="AG26" s="25">
        <v>0</v>
      </c>
    </row>
    <row r="27" spans="1:33" ht="15.75" customHeight="1" x14ac:dyDescent="0.2">
      <c r="A27" s="14" t="s">
        <v>69</v>
      </c>
      <c r="B27" s="14" t="s">
        <v>100</v>
      </c>
      <c r="C27" s="15">
        <f t="shared" si="4"/>
        <v>12.949999999999996</v>
      </c>
      <c r="D27" s="16">
        <v>3</v>
      </c>
      <c r="E27" s="16">
        <v>0</v>
      </c>
      <c r="F27" s="17">
        <v>38.849999999999987</v>
      </c>
      <c r="G27" s="17">
        <v>0</v>
      </c>
      <c r="H27" s="31">
        <f t="shared" si="1"/>
        <v>0</v>
      </c>
      <c r="I27" s="31">
        <f t="shared" si="2"/>
        <v>3.6871703482946813E-2</v>
      </c>
      <c r="J27" s="32">
        <f t="shared" si="5"/>
        <v>1.4324656803124831</v>
      </c>
      <c r="K27" s="32">
        <f t="shared" si="3"/>
        <v>0.47748856010416102</v>
      </c>
      <c r="L27" s="16">
        <v>10</v>
      </c>
      <c r="M27" s="33">
        <f t="shared" si="6"/>
        <v>0.3</v>
      </c>
      <c r="N27" s="16">
        <v>0</v>
      </c>
      <c r="O27" s="34">
        <f t="shared" ref="O27:P27" si="35">D27/7</f>
        <v>0.42857142857142855</v>
      </c>
      <c r="P27" s="34">
        <f t="shared" si="35"/>
        <v>0</v>
      </c>
      <c r="Q27" s="29">
        <f t="shared" si="8"/>
        <v>0</v>
      </c>
      <c r="R27" s="29"/>
      <c r="S27" s="21">
        <v>0</v>
      </c>
      <c r="T27" s="28">
        <v>504</v>
      </c>
      <c r="U27" s="36">
        <v>168</v>
      </c>
      <c r="V27" s="37" t="s">
        <v>860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8.9501043402777772E-2</v>
      </c>
      <c r="AD27" s="39">
        <f t="shared" si="12"/>
        <v>-0.37053431968749995</v>
      </c>
      <c r="AE27" s="25">
        <v>-4.95</v>
      </c>
      <c r="AF27" s="25">
        <v>-5.4565000000000001</v>
      </c>
      <c r="AG27" s="25">
        <v>0</v>
      </c>
    </row>
    <row r="28" spans="1:33" ht="15.75" customHeight="1" x14ac:dyDescent="0.2">
      <c r="A28" s="14" t="s">
        <v>70</v>
      </c>
      <c r="B28" s="14" t="s">
        <v>100</v>
      </c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28">
        <v>504</v>
      </c>
      <c r="U28" s="36">
        <v>44384</v>
      </c>
      <c r="V28" s="37" t="s">
        <v>860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8.9501043402777772E-2</v>
      </c>
      <c r="AD28" s="39">
        <f t="shared" si="12"/>
        <v>0</v>
      </c>
      <c r="AE28" s="25">
        <v>-4.95</v>
      </c>
      <c r="AF28" s="25">
        <v>-5.4565000000000001</v>
      </c>
      <c r="AG28" s="25">
        <v>0</v>
      </c>
    </row>
    <row r="29" spans="1:33" ht="15.75" customHeight="1" x14ac:dyDescent="0.2">
      <c r="A29" s="14" t="s">
        <v>71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28">
        <v>336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8.9501043402777772E-2</v>
      </c>
      <c r="AD29" s="39">
        <f t="shared" si="12"/>
        <v>0</v>
      </c>
      <c r="AE29" s="25">
        <v>-4.95</v>
      </c>
      <c r="AF29" s="25">
        <v>-5.3467527224999998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336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8.9501043402777772E-2</v>
      </c>
      <c r="AD30" s="39">
        <f t="shared" si="12"/>
        <v>0</v>
      </c>
      <c r="AE30" s="25">
        <v>-4.95</v>
      </c>
      <c r="AF30" s="25">
        <v>-5.3467527224999998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>
        <v>636</v>
      </c>
      <c r="V31" s="1" t="s">
        <v>1483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8.9501043402777772E-2</v>
      </c>
      <c r="AD31" s="39">
        <f t="shared" si="12"/>
        <v>0</v>
      </c>
      <c r="AE31" s="43">
        <v>-4.95</v>
      </c>
      <c r="AF31" s="43">
        <v>-5.3467527224999998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8.9501043402777772E-2</v>
      </c>
      <c r="AD32" s="39">
        <f t="shared" si="12"/>
        <v>0</v>
      </c>
      <c r="AE32" s="58">
        <v>-4.95</v>
      </c>
      <c r="AF32" s="58">
        <v>-5.3467527224999998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3.1640625" customWidth="1"/>
    <col min="3" max="3" width="9.1640625" customWidth="1"/>
    <col min="4" max="4" width="6.5" customWidth="1"/>
    <col min="5" max="5" width="10" customWidth="1"/>
    <col min="6" max="6" width="10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5" customWidth="1"/>
    <col min="22" max="22" width="75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Info!B1:BJ5000""),3,FALSE),"""")"),"White Extension Cord 3 Pack, 6ft 10ft &amp; 15ft - 16/2 Durable Electrical Cable")</f>
        <v>White Extension Cord 3 Pack, 6ft 10ft &amp; 15ft - 16/2 Durable Electrical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Info!B1:BJ5000""),2,FALSE),"""")"),"B07Q5HGHYX")</f>
        <v>B07Q5HGHYX</v>
      </c>
      <c r="B2" s="3" t="s">
        <v>861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46.25" customHeight="1" x14ac:dyDescent="0.2">
      <c r="A3" s="76" t="s">
        <v>30</v>
      </c>
      <c r="B3" s="77"/>
      <c r="C3" s="47">
        <f>((AE32+AF32)/0.85)*-1</f>
        <v>10.619048424705882</v>
      </c>
      <c r="D3" s="5">
        <f>SUM(D4:D99765)</f>
        <v>812</v>
      </c>
      <c r="E3" s="5"/>
      <c r="F3" s="6">
        <f t="shared" ref="F3:G3" si="0">SUM(F4:F99765)</f>
        <v>11132.71</v>
      </c>
      <c r="G3" s="6">
        <f t="shared" si="0"/>
        <v>-237.46</v>
      </c>
      <c r="H3" s="7">
        <f t="shared" ref="H3:H32" si="1">G3/F3*-1</f>
        <v>2.1329936735978931E-2</v>
      </c>
      <c r="I3" s="8">
        <f t="shared" ref="I3:I32" si="2">J3/F3</f>
        <v>0.17964242380050718</v>
      </c>
      <c r="J3" s="6">
        <f>SUM(J4:J99765)</f>
        <v>1999.9070078681443</v>
      </c>
      <c r="K3" s="6">
        <f t="shared" ref="K3:K32" si="3">J3/D3</f>
        <v>2.4629396648622466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7.5 - April
3.5 - May
3.5 - June
9 - July
3.5 - Aug
3.5 - Sept
4 - Oct
10 - Nov
3.5 - Dec
7 - Jan
4 - Feb")</f>
        <v>4 - March
7.5 - April
3.5 - May
3.5 - June
9 - July
3.5 - Aug
3.5 - Sept
4 - Oct
10 - Nov
3.5 - Dec
7 -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QTY-224")</f>
        <v>US QTY-224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87</v>
      </c>
      <c r="X3" s="7">
        <f>W3/D3</f>
        <v>0.10714285714285714</v>
      </c>
      <c r="Y3" s="6"/>
      <c r="Z3" s="5"/>
      <c r="AA3" s="5"/>
      <c r="AB3" s="5"/>
      <c r="AC3" s="5"/>
      <c r="AD3" s="6">
        <f>SUM(AD4:AD99765)</f>
        <v>-29.941259444444437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Info!B2:BZ7000""),37,FALSE)),"""")*-1"),-4.076191161)</f>
        <v>-4.0761911609999997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102</v>
      </c>
      <c r="C4" s="15">
        <f t="shared" ref="C4:C32" si="4">IFERROR(F4/D4," - ")</f>
        <v>17.95</v>
      </c>
      <c r="D4" s="16">
        <v>14</v>
      </c>
      <c r="E4" s="16">
        <v>0</v>
      </c>
      <c r="F4" s="17">
        <v>251.29999999999998</v>
      </c>
      <c r="G4" s="17">
        <v>0</v>
      </c>
      <c r="H4" s="18">
        <f t="shared" si="1"/>
        <v>0</v>
      </c>
      <c r="I4" s="18">
        <f t="shared" si="2"/>
        <v>0.3707048562007475</v>
      </c>
      <c r="J4" s="17">
        <f t="shared" ref="J4:J32" si="5">F4*0.85+G4+AF4*D4+D4*AE4+AG4+AD4</f>
        <v>93.158130363247835</v>
      </c>
      <c r="K4" s="17">
        <f t="shared" si="3"/>
        <v>6.6541521688034164</v>
      </c>
      <c r="L4" s="16">
        <v>33</v>
      </c>
      <c r="M4" s="19">
        <f t="shared" ref="M4:M32" si="6">IFERROR(D4/L4,"-")</f>
        <v>0.42424242424242425</v>
      </c>
      <c r="N4" s="16">
        <v>6</v>
      </c>
      <c r="O4" s="20">
        <f t="shared" ref="O4:P4" si="7">D4/7</f>
        <v>2</v>
      </c>
      <c r="P4" s="20">
        <f t="shared" si="7"/>
        <v>0</v>
      </c>
      <c r="Q4" s="16">
        <f t="shared" ref="Q4:Q32" si="8">ROUNDDOWN(N4/(O4+P4),0)</f>
        <v>3</v>
      </c>
      <c r="R4" s="16"/>
      <c r="S4" s="21">
        <v>2.58698940998487</v>
      </c>
      <c r="T4" s="14">
        <v>1504</v>
      </c>
      <c r="U4" s="22">
        <v>408</v>
      </c>
      <c r="V4" s="23" t="s">
        <v>862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2.6719907407407401E-2</v>
      </c>
      <c r="AD4" s="25">
        <f t="shared" ref="AD4:AD32" si="12">IFERROR(AB4*AC4*D4*2,0)</f>
        <v>-0.51622861111111096</v>
      </c>
      <c r="AE4" s="25">
        <v>-4.9000000000000004</v>
      </c>
      <c r="AF4" s="25">
        <v>-3.6664743589743591</v>
      </c>
      <c r="AG4" s="25">
        <v>0</v>
      </c>
    </row>
    <row r="5" spans="1:33" ht="15.75" customHeight="1" x14ac:dyDescent="0.2">
      <c r="A5" s="28" t="s">
        <v>35</v>
      </c>
      <c r="B5" s="28"/>
      <c r="C5" s="15">
        <f t="shared" si="4"/>
        <v>17.95</v>
      </c>
      <c r="D5" s="29">
        <v>1</v>
      </c>
      <c r="E5" s="29">
        <v>0</v>
      </c>
      <c r="F5" s="30">
        <v>17.95</v>
      </c>
      <c r="G5" s="30">
        <v>0</v>
      </c>
      <c r="H5" s="31">
        <f t="shared" si="1"/>
        <v>0</v>
      </c>
      <c r="I5" s="31">
        <f t="shared" si="2"/>
        <v>0.3707048562007475</v>
      </c>
      <c r="J5" s="32">
        <f t="shared" si="5"/>
        <v>6.6541521688034173</v>
      </c>
      <c r="K5" s="32">
        <f t="shared" si="3"/>
        <v>6.6541521688034173</v>
      </c>
      <c r="L5" s="29">
        <v>45</v>
      </c>
      <c r="M5" s="33">
        <f t="shared" si="6"/>
        <v>2.2222222222222223E-2</v>
      </c>
      <c r="N5" s="29">
        <v>1</v>
      </c>
      <c r="O5" s="34">
        <f t="shared" ref="O5:P5" si="13">D5/7</f>
        <v>0.14285714285714285</v>
      </c>
      <c r="P5" s="34">
        <f t="shared" si="13"/>
        <v>0</v>
      </c>
      <c r="Q5" s="29">
        <f t="shared" si="8"/>
        <v>7</v>
      </c>
      <c r="R5" s="29"/>
      <c r="S5" s="35" t="e">
        <v>#N/A</v>
      </c>
      <c r="T5" s="28">
        <v>1504</v>
      </c>
      <c r="U5" s="36">
        <v>408</v>
      </c>
      <c r="V5" s="37" t="s">
        <v>863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" t="s">
        <v>34</v>
      </c>
      <c r="AB5" s="26">
        <f t="shared" si="11"/>
        <v>-0.69</v>
      </c>
      <c r="AC5" s="27">
        <v>2.6719907407407401E-2</v>
      </c>
      <c r="AD5" s="25">
        <f t="shared" si="12"/>
        <v>-3.687347222222221E-2</v>
      </c>
      <c r="AE5" s="25">
        <v>-4.9000000000000004</v>
      </c>
      <c r="AF5" s="39">
        <v>-3.6664743589743591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1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1296</v>
      </c>
      <c r="U6" s="36">
        <v>200</v>
      </c>
      <c r="V6" s="37" t="s">
        <v>864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-3.6664743589743591</v>
      </c>
      <c r="AG6" s="39">
        <v>0</v>
      </c>
    </row>
    <row r="7" spans="1:33" ht="15.75" customHeight="1" x14ac:dyDescent="0.2">
      <c r="A7" s="28" t="s">
        <v>39</v>
      </c>
      <c r="B7" s="28" t="s">
        <v>865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201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2.54612546125461</v>
      </c>
      <c r="T7" s="28">
        <v>1096</v>
      </c>
      <c r="U7" s="36">
        <v>200</v>
      </c>
      <c r="V7" s="37" t="s">
        <v>866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-3.6664743589743591</v>
      </c>
      <c r="AG7" s="39">
        <v>0</v>
      </c>
    </row>
    <row r="8" spans="1:33" ht="15.75" customHeight="1" x14ac:dyDescent="0.2">
      <c r="A8" s="28" t="s">
        <v>41</v>
      </c>
      <c r="B8" s="28" t="s">
        <v>867</v>
      </c>
      <c r="C8" s="15">
        <f t="shared" si="4"/>
        <v>16.984374999999996</v>
      </c>
      <c r="D8" s="29">
        <v>16</v>
      </c>
      <c r="E8" s="29">
        <v>0</v>
      </c>
      <c r="F8" s="30">
        <v>271.74999999999994</v>
      </c>
      <c r="G8" s="30">
        <v>0</v>
      </c>
      <c r="H8" s="31">
        <f t="shared" si="1"/>
        <v>0</v>
      </c>
      <c r="I8" s="31">
        <f t="shared" si="2"/>
        <v>0.34324756005315332</v>
      </c>
      <c r="J8" s="32">
        <f t="shared" si="5"/>
        <v>93.277524444444396</v>
      </c>
      <c r="K8" s="32">
        <f t="shared" si="3"/>
        <v>5.8298452777777747</v>
      </c>
      <c r="L8" s="29">
        <v>22</v>
      </c>
      <c r="M8" s="33">
        <f t="shared" si="6"/>
        <v>0.72727272727272729</v>
      </c>
      <c r="N8" s="29">
        <v>385</v>
      </c>
      <c r="O8" s="34">
        <f t="shared" ref="O8:P8" si="16">D8/7</f>
        <v>2.2857142857142856</v>
      </c>
      <c r="P8" s="34">
        <f t="shared" si="16"/>
        <v>0</v>
      </c>
      <c r="Q8" s="29">
        <f t="shared" si="8"/>
        <v>168</v>
      </c>
      <c r="R8" s="29"/>
      <c r="S8" s="35">
        <v>2.7194994786235598</v>
      </c>
      <c r="T8" s="28">
        <v>896</v>
      </c>
      <c r="U8" s="36">
        <v>200</v>
      </c>
      <c r="V8" s="37" t="s">
        <v>868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2.6719907407407401E-2</v>
      </c>
      <c r="AD8" s="39">
        <f t="shared" si="12"/>
        <v>-0.58997555555555536</v>
      </c>
      <c r="AE8" s="39">
        <v>-4.9000000000000004</v>
      </c>
      <c r="AF8" s="39">
        <v>-3.67</v>
      </c>
      <c r="AG8" s="39">
        <v>0</v>
      </c>
    </row>
    <row r="9" spans="1:33" ht="15.75" customHeight="1" x14ac:dyDescent="0.2">
      <c r="A9" s="28" t="s">
        <v>43</v>
      </c>
      <c r="B9" s="28" t="s">
        <v>179</v>
      </c>
      <c r="C9" s="15">
        <f t="shared" si="4"/>
        <v>15.098461538461533</v>
      </c>
      <c r="D9" s="29">
        <v>26</v>
      </c>
      <c r="E9" s="29">
        <v>0</v>
      </c>
      <c r="F9" s="30">
        <v>392.55999999999989</v>
      </c>
      <c r="G9" s="30">
        <v>-31.900000000000002</v>
      </c>
      <c r="H9" s="31">
        <f t="shared" si="1"/>
        <v>8.1261463215814178E-2</v>
      </c>
      <c r="I9" s="31">
        <f t="shared" si="2"/>
        <v>0.19464699168421515</v>
      </c>
      <c r="J9" s="32">
        <f t="shared" si="5"/>
        <v>76.410623055555476</v>
      </c>
      <c r="K9" s="32">
        <f t="shared" si="3"/>
        <v>2.9388701175213643</v>
      </c>
      <c r="L9" s="29">
        <v>64</v>
      </c>
      <c r="M9" s="33">
        <f t="shared" si="6"/>
        <v>0.40625</v>
      </c>
      <c r="N9" s="29">
        <v>364</v>
      </c>
      <c r="O9" s="34">
        <f t="shared" ref="O9:P9" si="17">D9/7</f>
        <v>3.7142857142857144</v>
      </c>
      <c r="P9" s="34">
        <f t="shared" si="17"/>
        <v>0</v>
      </c>
      <c r="Q9" s="29">
        <f t="shared" si="8"/>
        <v>98</v>
      </c>
      <c r="R9" s="29"/>
      <c r="S9" s="35">
        <v>2.5086823289070401</v>
      </c>
      <c r="T9" s="28">
        <v>896</v>
      </c>
      <c r="U9" s="36">
        <v>104</v>
      </c>
      <c r="V9" s="37" t="s">
        <v>869</v>
      </c>
      <c r="W9" s="28">
        <v>9</v>
      </c>
      <c r="X9" s="38">
        <f t="shared" si="9"/>
        <v>0.34615384615384615</v>
      </c>
      <c r="Y9" s="39">
        <f t="shared" si="10"/>
        <v>1.9937500000000001</v>
      </c>
      <c r="Z9" s="28">
        <v>7</v>
      </c>
      <c r="AA9" s="28" t="s">
        <v>34</v>
      </c>
      <c r="AB9" s="40">
        <f t="shared" si="11"/>
        <v>-0.69</v>
      </c>
      <c r="AC9" s="41">
        <v>2.6719907407407401E-2</v>
      </c>
      <c r="AD9" s="39">
        <f t="shared" si="12"/>
        <v>-0.95871027777777751</v>
      </c>
      <c r="AE9" s="39">
        <v>-4.9000000000000004</v>
      </c>
      <c r="AF9" s="39">
        <v>-3.7310256410256399</v>
      </c>
      <c r="AG9" s="39">
        <v>0</v>
      </c>
    </row>
    <row r="10" spans="1:33" ht="15.75" customHeight="1" x14ac:dyDescent="0.2">
      <c r="A10" s="28" t="s">
        <v>45</v>
      </c>
      <c r="B10" s="28" t="s">
        <v>870</v>
      </c>
      <c r="C10" s="15">
        <f t="shared" si="4"/>
        <v>13.888709677419348</v>
      </c>
      <c r="D10" s="29">
        <v>62</v>
      </c>
      <c r="E10" s="29">
        <v>1</v>
      </c>
      <c r="F10" s="30">
        <v>861.09999999999957</v>
      </c>
      <c r="G10" s="30">
        <v>-66.14</v>
      </c>
      <c r="H10" s="31">
        <f t="shared" si="1"/>
        <v>7.6808733015909916E-2</v>
      </c>
      <c r="I10" s="31">
        <f t="shared" si="2"/>
        <v>0.14909447796844996</v>
      </c>
      <c r="J10" s="32">
        <f t="shared" si="5"/>
        <v>128.38525497863219</v>
      </c>
      <c r="K10" s="32">
        <f t="shared" si="3"/>
        <v>2.0707299190101964</v>
      </c>
      <c r="L10" s="29">
        <v>99</v>
      </c>
      <c r="M10" s="33">
        <f t="shared" si="6"/>
        <v>0.6262626262626263</v>
      </c>
      <c r="N10" s="29">
        <v>237</v>
      </c>
      <c r="O10" s="34">
        <f t="shared" ref="O10:P10" si="18">D10/7</f>
        <v>8.8571428571428577</v>
      </c>
      <c r="P10" s="34">
        <f t="shared" si="18"/>
        <v>0.14285714285714285</v>
      </c>
      <c r="Q10" s="29">
        <f t="shared" si="8"/>
        <v>26</v>
      </c>
      <c r="R10" s="29"/>
      <c r="S10" s="35">
        <v>3.2010512483574201</v>
      </c>
      <c r="T10" s="28">
        <v>896</v>
      </c>
      <c r="U10" s="36">
        <v>104</v>
      </c>
      <c r="V10" s="37" t="s">
        <v>871</v>
      </c>
      <c r="W10" s="28">
        <v>28</v>
      </c>
      <c r="X10" s="38">
        <f t="shared" si="9"/>
        <v>0.45161290322580644</v>
      </c>
      <c r="Y10" s="39">
        <f t="shared" si="10"/>
        <v>1.1023333333333334</v>
      </c>
      <c r="Z10" s="28">
        <v>32</v>
      </c>
      <c r="AA10" s="28" t="s">
        <v>34</v>
      </c>
      <c r="AB10" s="40">
        <f t="shared" si="11"/>
        <v>-0.69</v>
      </c>
      <c r="AC10" s="41">
        <v>2.6719907407407401E-2</v>
      </c>
      <c r="AD10" s="39">
        <f t="shared" si="12"/>
        <v>-2.2861552777777772</v>
      </c>
      <c r="AE10" s="39">
        <v>-4.9000000000000004</v>
      </c>
      <c r="AF10" s="39">
        <v>-3.7310256410256399</v>
      </c>
      <c r="AG10" s="39">
        <v>0</v>
      </c>
    </row>
    <row r="11" spans="1:33" ht="15.75" customHeight="1" x14ac:dyDescent="0.2">
      <c r="A11" s="28" t="s">
        <v>47</v>
      </c>
      <c r="B11" s="28" t="s">
        <v>797</v>
      </c>
      <c r="C11" s="15">
        <f t="shared" si="4"/>
        <v>13.705892857142853</v>
      </c>
      <c r="D11" s="29">
        <v>56</v>
      </c>
      <c r="E11" s="29">
        <v>2</v>
      </c>
      <c r="F11" s="30">
        <v>767.52999999999975</v>
      </c>
      <c r="G11" s="30">
        <v>-65.179999999999993</v>
      </c>
      <c r="H11" s="31">
        <f t="shared" si="1"/>
        <v>8.4921762015816984E-2</v>
      </c>
      <c r="I11" s="31">
        <f t="shared" si="2"/>
        <v>0.132656898959154</v>
      </c>
      <c r="J11" s="32">
        <f t="shared" si="5"/>
        <v>101.81814965811944</v>
      </c>
      <c r="K11" s="32">
        <f t="shared" si="3"/>
        <v>1.81818124389499</v>
      </c>
      <c r="L11" s="29">
        <v>85</v>
      </c>
      <c r="M11" s="33">
        <f t="shared" si="6"/>
        <v>0.6588235294117647</v>
      </c>
      <c r="N11" s="29">
        <v>242</v>
      </c>
      <c r="O11" s="34">
        <f t="shared" ref="O11:P11" si="19">D11/7</f>
        <v>8</v>
      </c>
      <c r="P11" s="34">
        <f t="shared" si="19"/>
        <v>0.2857142857142857</v>
      </c>
      <c r="Q11" s="29">
        <f t="shared" si="8"/>
        <v>29</v>
      </c>
      <c r="R11" s="29"/>
      <c r="S11" s="35">
        <v>3.6613756613756601</v>
      </c>
      <c r="T11" s="28">
        <v>1496</v>
      </c>
      <c r="U11" s="36">
        <v>104</v>
      </c>
      <c r="V11" s="37" t="s">
        <v>872</v>
      </c>
      <c r="W11" s="28">
        <v>24</v>
      </c>
      <c r="X11" s="38">
        <f t="shared" si="9"/>
        <v>0.42857142857142855</v>
      </c>
      <c r="Y11" s="39">
        <f t="shared" si="10"/>
        <v>1.671282051282051</v>
      </c>
      <c r="Z11" s="28">
        <v>15</v>
      </c>
      <c r="AA11" s="28" t="s">
        <v>34</v>
      </c>
      <c r="AB11" s="40">
        <f t="shared" si="11"/>
        <v>-0.69</v>
      </c>
      <c r="AC11" s="41">
        <v>2.6719907407407401E-2</v>
      </c>
      <c r="AD11" s="39">
        <f t="shared" si="12"/>
        <v>-2.0649144444444438</v>
      </c>
      <c r="AE11" s="39">
        <v>-4.9000000000000004</v>
      </c>
      <c r="AF11" s="39">
        <v>-3.7310256410256399</v>
      </c>
      <c r="AG11" s="39">
        <v>0</v>
      </c>
    </row>
    <row r="12" spans="1:33" ht="15.75" customHeight="1" x14ac:dyDescent="0.2">
      <c r="A12" s="28" t="s">
        <v>49</v>
      </c>
      <c r="B12" s="28" t="s">
        <v>873</v>
      </c>
      <c r="C12" s="15">
        <f t="shared" si="4"/>
        <v>13.827209302325585</v>
      </c>
      <c r="D12" s="29">
        <v>43</v>
      </c>
      <c r="E12" s="29">
        <v>2</v>
      </c>
      <c r="F12" s="30">
        <v>594.57000000000016</v>
      </c>
      <c r="G12" s="30">
        <v>-17.810000000000002</v>
      </c>
      <c r="H12" s="31">
        <f t="shared" si="1"/>
        <v>2.9954420841953003E-2</v>
      </c>
      <c r="I12" s="31">
        <f t="shared" si="2"/>
        <v>0.19317294537286112</v>
      </c>
      <c r="J12" s="32">
        <f t="shared" si="5"/>
        <v>114.85483813034206</v>
      </c>
      <c r="K12" s="32">
        <f t="shared" si="3"/>
        <v>2.6710427472172573</v>
      </c>
      <c r="L12" s="29">
        <v>58</v>
      </c>
      <c r="M12" s="33">
        <f t="shared" si="6"/>
        <v>0.74137931034482762</v>
      </c>
      <c r="N12" s="29">
        <v>206</v>
      </c>
      <c r="O12" s="34">
        <f t="shared" ref="O12:P12" si="20">D12/7</f>
        <v>6.1428571428571432</v>
      </c>
      <c r="P12" s="34">
        <f t="shared" si="20"/>
        <v>0.2857142857142857</v>
      </c>
      <c r="Q12" s="29">
        <f t="shared" si="8"/>
        <v>32</v>
      </c>
      <c r="R12" s="29"/>
      <c r="S12" s="35">
        <v>3.0373443983402399</v>
      </c>
      <c r="T12" s="28">
        <v>1392</v>
      </c>
      <c r="U12" s="36">
        <v>200</v>
      </c>
      <c r="V12" s="37" t="s">
        <v>874</v>
      </c>
      <c r="W12" s="28">
        <v>2</v>
      </c>
      <c r="X12" s="38">
        <f t="shared" si="9"/>
        <v>4.6511627906976744E-2</v>
      </c>
      <c r="Y12" s="39">
        <f t="shared" si="10"/>
        <v>2.5442857142857145</v>
      </c>
      <c r="Z12" s="28">
        <v>5</v>
      </c>
      <c r="AA12" s="28" t="s">
        <v>34</v>
      </c>
      <c r="AB12" s="40">
        <f t="shared" si="11"/>
        <v>-0.69</v>
      </c>
      <c r="AC12" s="41">
        <v>2.6719907407407401E-2</v>
      </c>
      <c r="AD12" s="39">
        <f t="shared" si="12"/>
        <v>-1.585559305555555</v>
      </c>
      <c r="AE12" s="39">
        <v>-4.9000000000000004</v>
      </c>
      <c r="AF12" s="39">
        <v>-3.7310256410256399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13.727750000000006</v>
      </c>
      <c r="D13" s="29">
        <v>40</v>
      </c>
      <c r="E13" s="29">
        <v>2</v>
      </c>
      <c r="F13" s="32">
        <v>549.11000000000024</v>
      </c>
      <c r="G13" s="30">
        <v>0</v>
      </c>
      <c r="H13" s="31">
        <f t="shared" si="1"/>
        <v>0</v>
      </c>
      <c r="I13" s="31">
        <f t="shared" si="2"/>
        <v>0.21611072665060063</v>
      </c>
      <c r="J13" s="32">
        <f t="shared" si="5"/>
        <v>118.66856111111136</v>
      </c>
      <c r="K13" s="32">
        <f t="shared" si="3"/>
        <v>2.9667140277777841</v>
      </c>
      <c r="L13" s="29">
        <v>35</v>
      </c>
      <c r="M13" s="33">
        <f t="shared" si="6"/>
        <v>1.1428571428571428</v>
      </c>
      <c r="N13" s="29">
        <v>268</v>
      </c>
      <c r="O13" s="34">
        <f t="shared" ref="O13:P13" si="21">D13/7</f>
        <v>5.7142857142857144</v>
      </c>
      <c r="P13" s="34">
        <f t="shared" si="21"/>
        <v>0.2857142857142857</v>
      </c>
      <c r="Q13" s="29">
        <f t="shared" si="8"/>
        <v>44</v>
      </c>
      <c r="R13" s="29"/>
      <c r="S13" s="35">
        <v>1.8388888888888799</v>
      </c>
      <c r="T13" s="28">
        <v>1192</v>
      </c>
      <c r="U13" s="36">
        <v>200</v>
      </c>
      <c r="V13" s="37" t="s">
        <v>489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2.6719907407407401E-2</v>
      </c>
      <c r="AD13" s="39">
        <f t="shared" si="12"/>
        <v>-1.4749388888888884</v>
      </c>
      <c r="AE13" s="39">
        <v>-4.9000000000000004</v>
      </c>
      <c r="AF13" s="39">
        <v>-3.7650000000000001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13.504399999999999</v>
      </c>
      <c r="D14" s="29">
        <v>25</v>
      </c>
      <c r="E14" s="29">
        <v>2</v>
      </c>
      <c r="F14" s="32">
        <v>337.60999999999996</v>
      </c>
      <c r="G14" s="30">
        <v>0</v>
      </c>
      <c r="H14" s="31">
        <f t="shared" si="1"/>
        <v>0</v>
      </c>
      <c r="I14" s="31">
        <f t="shared" si="2"/>
        <v>0.2056267977679701</v>
      </c>
      <c r="J14" s="32">
        <f t="shared" si="5"/>
        <v>69.421663194444378</v>
      </c>
      <c r="K14" s="32">
        <f t="shared" si="3"/>
        <v>2.7768665277777753</v>
      </c>
      <c r="L14" s="29">
        <v>48</v>
      </c>
      <c r="M14" s="33">
        <f t="shared" si="6"/>
        <v>0.52083333333333337</v>
      </c>
      <c r="N14" s="29">
        <v>242</v>
      </c>
      <c r="O14" s="34">
        <f t="shared" ref="O14:P14" si="22">D14/7</f>
        <v>3.5714285714285716</v>
      </c>
      <c r="P14" s="34">
        <f t="shared" si="22"/>
        <v>0.2857142857142857</v>
      </c>
      <c r="Q14" s="29">
        <f t="shared" si="8"/>
        <v>62</v>
      </c>
      <c r="R14" s="29"/>
      <c r="S14" s="35">
        <v>2.0173410404624201</v>
      </c>
      <c r="T14" s="28">
        <v>1192</v>
      </c>
      <c r="U14" s="36">
        <v>200</v>
      </c>
      <c r="V14" s="37" t="s">
        <v>489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2.6719907407407401E-2</v>
      </c>
      <c r="AD14" s="39">
        <f t="shared" si="12"/>
        <v>-0.92183680555555525</v>
      </c>
      <c r="AE14" s="39">
        <v>-4.9000000000000004</v>
      </c>
      <c r="AF14" s="39">
        <v>-3.7650000000000001</v>
      </c>
      <c r="AG14" s="39">
        <v>0</v>
      </c>
    </row>
    <row r="15" spans="1:33" ht="15.75" customHeight="1" x14ac:dyDescent="0.2">
      <c r="A15" s="28" t="s">
        <v>54</v>
      </c>
      <c r="B15" s="28" t="s">
        <v>494</v>
      </c>
      <c r="C15" s="15">
        <f t="shared" si="4"/>
        <v>13.142272727272724</v>
      </c>
      <c r="D15" s="29">
        <v>44</v>
      </c>
      <c r="E15" s="29">
        <v>3</v>
      </c>
      <c r="F15" s="32">
        <v>578.25999999999988</v>
      </c>
      <c r="G15" s="30">
        <v>0</v>
      </c>
      <c r="H15" s="31">
        <f t="shared" si="1"/>
        <v>0</v>
      </c>
      <c r="I15" s="31">
        <f t="shared" si="2"/>
        <v>0.17265342099094205</v>
      </c>
      <c r="J15" s="32">
        <f t="shared" si="5"/>
        <v>99.838567222222125</v>
      </c>
      <c r="K15" s="32">
        <f t="shared" si="3"/>
        <v>2.2690583459595937</v>
      </c>
      <c r="L15" s="29">
        <v>49</v>
      </c>
      <c r="M15" s="33">
        <f t="shared" si="6"/>
        <v>0.89795918367346939</v>
      </c>
      <c r="N15" s="29">
        <v>204</v>
      </c>
      <c r="O15" s="34">
        <f t="shared" ref="O15:P15" si="23">D15/7</f>
        <v>6.2857142857142856</v>
      </c>
      <c r="P15" s="34">
        <f t="shared" si="23"/>
        <v>0.42857142857142855</v>
      </c>
      <c r="Q15" s="29">
        <f t="shared" si="8"/>
        <v>30</v>
      </c>
      <c r="R15" s="29"/>
      <c r="S15" s="35">
        <v>2.66914498141263</v>
      </c>
      <c r="T15" s="28">
        <v>1192</v>
      </c>
      <c r="U15" s="36">
        <v>200</v>
      </c>
      <c r="V15" s="37" t="s">
        <v>489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2.6719907407407401E-2</v>
      </c>
      <c r="AD15" s="39">
        <f t="shared" si="12"/>
        <v>-1.6224327777777772</v>
      </c>
      <c r="AE15" s="39">
        <v>-4.9000000000000004</v>
      </c>
      <c r="AF15" s="39">
        <v>-3.9649999999999999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13.871666666666659</v>
      </c>
      <c r="D16" s="29">
        <v>36</v>
      </c>
      <c r="E16" s="29">
        <v>3</v>
      </c>
      <c r="F16" s="32">
        <v>499.37999999999971</v>
      </c>
      <c r="G16" s="30">
        <v>0</v>
      </c>
      <c r="H16" s="31">
        <f t="shared" si="1"/>
        <v>0</v>
      </c>
      <c r="I16" s="31">
        <f t="shared" si="2"/>
        <v>0.20826936401137366</v>
      </c>
      <c r="J16" s="32">
        <f t="shared" si="5"/>
        <v>104.00555499999972</v>
      </c>
      <c r="K16" s="32">
        <f t="shared" si="3"/>
        <v>2.8890431944444366</v>
      </c>
      <c r="L16" s="29">
        <v>46</v>
      </c>
      <c r="M16" s="33">
        <f t="shared" si="6"/>
        <v>0.78260869565217395</v>
      </c>
      <c r="N16" s="29">
        <v>165</v>
      </c>
      <c r="O16" s="34">
        <f t="shared" ref="O16:P16" si="24">D16/7</f>
        <v>5.1428571428571432</v>
      </c>
      <c r="P16" s="34">
        <f t="shared" si="24"/>
        <v>0.42857142857142855</v>
      </c>
      <c r="Q16" s="29">
        <f t="shared" si="8"/>
        <v>29</v>
      </c>
      <c r="R16" s="29"/>
      <c r="S16" s="35">
        <v>2.4768211920529799</v>
      </c>
      <c r="T16" s="28">
        <v>1192</v>
      </c>
      <c r="U16" s="36">
        <v>200</v>
      </c>
      <c r="V16" s="37" t="s">
        <v>489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2.6719907407407401E-2</v>
      </c>
      <c r="AD16" s="39">
        <f t="shared" si="12"/>
        <v>-1.3274449999999995</v>
      </c>
      <c r="AE16" s="39">
        <v>-4.9000000000000004</v>
      </c>
      <c r="AF16" s="39">
        <v>-3.9649999999999999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14.06203389830508</v>
      </c>
      <c r="D17" s="29">
        <v>59</v>
      </c>
      <c r="E17" s="29">
        <v>4</v>
      </c>
      <c r="F17" s="32">
        <v>829.65999999999974</v>
      </c>
      <c r="G17" s="30">
        <v>0</v>
      </c>
      <c r="H17" s="31">
        <f t="shared" si="1"/>
        <v>0</v>
      </c>
      <c r="I17" s="31">
        <f t="shared" si="2"/>
        <v>0.21695690420038172</v>
      </c>
      <c r="J17" s="32">
        <f t="shared" si="5"/>
        <v>180.00046513888864</v>
      </c>
      <c r="K17" s="32">
        <f t="shared" si="3"/>
        <v>3.0508553413370958</v>
      </c>
      <c r="L17" s="29">
        <v>41</v>
      </c>
      <c r="M17" s="33">
        <f t="shared" si="6"/>
        <v>1.4390243902439024</v>
      </c>
      <c r="N17" s="29">
        <v>100</v>
      </c>
      <c r="O17" s="34">
        <f t="shared" ref="O17:P17" si="25">D17/7</f>
        <v>8.4285714285714288</v>
      </c>
      <c r="P17" s="34">
        <f t="shared" si="25"/>
        <v>0.5714285714285714</v>
      </c>
      <c r="Q17" s="29">
        <f t="shared" si="8"/>
        <v>11</v>
      </c>
      <c r="R17" s="29"/>
      <c r="S17" s="35">
        <v>2.0437956204379502</v>
      </c>
      <c r="T17" s="28">
        <v>1192</v>
      </c>
      <c r="U17" s="36">
        <v>200</v>
      </c>
      <c r="V17" s="37" t="s">
        <v>489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2.6719907407407401E-2</v>
      </c>
      <c r="AD17" s="39">
        <f t="shared" si="12"/>
        <v>-2.1755348611111103</v>
      </c>
      <c r="AE17" s="39">
        <v>-4.9000000000000004</v>
      </c>
      <c r="AF17" s="39">
        <v>-3.9649999999999999</v>
      </c>
      <c r="AG17" s="39">
        <v>0</v>
      </c>
    </row>
    <row r="18" spans="1:33" ht="15.75" customHeight="1" x14ac:dyDescent="0.2">
      <c r="A18" s="28" t="s">
        <v>59</v>
      </c>
      <c r="B18" s="28" t="s">
        <v>495</v>
      </c>
      <c r="C18" s="15">
        <f t="shared" si="4"/>
        <v>13.957761194029862</v>
      </c>
      <c r="D18" s="29">
        <v>67</v>
      </c>
      <c r="E18" s="29">
        <v>15</v>
      </c>
      <c r="F18" s="32">
        <v>935.17000000000075</v>
      </c>
      <c r="G18" s="30">
        <v>0</v>
      </c>
      <c r="H18" s="31">
        <f t="shared" si="1"/>
        <v>0</v>
      </c>
      <c r="I18" s="31">
        <f t="shared" si="2"/>
        <v>0.21222769909333236</v>
      </c>
      <c r="J18" s="32">
        <f t="shared" si="5"/>
        <v>198.4689773611118</v>
      </c>
      <c r="K18" s="32">
        <f t="shared" si="3"/>
        <v>2.9622235427031613</v>
      </c>
      <c r="L18" s="29">
        <v>39</v>
      </c>
      <c r="M18" s="33">
        <f t="shared" si="6"/>
        <v>1.7179487179487178</v>
      </c>
      <c r="N18" s="29">
        <v>20</v>
      </c>
      <c r="O18" s="34">
        <f t="shared" ref="O18:P18" si="26">D18/7</f>
        <v>9.5714285714285712</v>
      </c>
      <c r="P18" s="34">
        <f t="shared" si="26"/>
        <v>2.1428571428571428</v>
      </c>
      <c r="Q18" s="29">
        <f t="shared" si="8"/>
        <v>1</v>
      </c>
      <c r="R18" s="29"/>
      <c r="S18" s="35">
        <v>3.03680981595092</v>
      </c>
      <c r="T18" s="28">
        <v>992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2.6719907407407401E-2</v>
      </c>
      <c r="AD18" s="39">
        <f t="shared" si="12"/>
        <v>-2.4705226388888879</v>
      </c>
      <c r="AE18" s="39">
        <v>-4.9000000000000004</v>
      </c>
      <c r="AF18" s="39">
        <v>-3.9649999999999999</v>
      </c>
      <c r="AG18" s="39">
        <v>0</v>
      </c>
    </row>
    <row r="19" spans="1:33" ht="15.75" customHeight="1" x14ac:dyDescent="0.2">
      <c r="A19" s="28" t="s">
        <v>60</v>
      </c>
      <c r="B19" s="28" t="s">
        <v>875</v>
      </c>
      <c r="C19" s="15">
        <f t="shared" si="4"/>
        <v>14.232272727272722</v>
      </c>
      <c r="D19" s="29">
        <v>22</v>
      </c>
      <c r="E19" s="29">
        <v>4</v>
      </c>
      <c r="F19" s="32">
        <v>313.1099999999999</v>
      </c>
      <c r="G19" s="30">
        <v>0</v>
      </c>
      <c r="H19" s="31">
        <f t="shared" si="1"/>
        <v>0</v>
      </c>
      <c r="I19" s="31">
        <f t="shared" si="2"/>
        <v>0.21153040021433683</v>
      </c>
      <c r="J19" s="32">
        <f t="shared" si="5"/>
        <v>66.232283611110986</v>
      </c>
      <c r="K19" s="32">
        <f t="shared" si="3"/>
        <v>3.0105583459595904</v>
      </c>
      <c r="L19" s="29">
        <v>24</v>
      </c>
      <c r="M19" s="33">
        <f t="shared" si="6"/>
        <v>0.91666666666666663</v>
      </c>
      <c r="N19" s="29">
        <v>336</v>
      </c>
      <c r="O19" s="34">
        <f t="shared" ref="O19:P19" si="27">D19/7</f>
        <v>3.1428571428571428</v>
      </c>
      <c r="P19" s="34">
        <f t="shared" si="27"/>
        <v>0.5714285714285714</v>
      </c>
      <c r="Q19" s="29">
        <f t="shared" si="8"/>
        <v>90</v>
      </c>
      <c r="R19" s="29"/>
      <c r="S19" s="35">
        <v>2.4582338902147902</v>
      </c>
      <c r="T19" s="28">
        <v>992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2.6719907407407401E-2</v>
      </c>
      <c r="AD19" s="39">
        <f t="shared" si="12"/>
        <v>-0.81121638888888858</v>
      </c>
      <c r="AE19" s="39">
        <v>-4.9000000000000004</v>
      </c>
      <c r="AF19" s="39">
        <v>-4.1500000000000004</v>
      </c>
      <c r="AG19" s="39">
        <v>0</v>
      </c>
    </row>
    <row r="20" spans="1:33" ht="15.75" customHeight="1" x14ac:dyDescent="0.2">
      <c r="A20" s="28" t="s">
        <v>62</v>
      </c>
      <c r="B20" s="28" t="s">
        <v>876</v>
      </c>
      <c r="C20" s="15">
        <f t="shared" si="4"/>
        <v>14.461499999999996</v>
      </c>
      <c r="D20" s="29">
        <v>20</v>
      </c>
      <c r="E20" s="29">
        <v>2</v>
      </c>
      <c r="F20" s="32">
        <v>289.2299999999999</v>
      </c>
      <c r="G20" s="30">
        <v>0</v>
      </c>
      <c r="H20" s="31">
        <f t="shared" si="1"/>
        <v>0</v>
      </c>
      <c r="I20" s="31">
        <f t="shared" si="2"/>
        <v>0.2216506951407374</v>
      </c>
      <c r="J20" s="32">
        <f t="shared" si="5"/>
        <v>64.108030555555459</v>
      </c>
      <c r="K20" s="32">
        <f t="shared" si="3"/>
        <v>3.2054015277777728</v>
      </c>
      <c r="L20" s="29">
        <v>25</v>
      </c>
      <c r="M20" s="33">
        <f t="shared" si="6"/>
        <v>0.8</v>
      </c>
      <c r="N20" s="29">
        <v>314</v>
      </c>
      <c r="O20" s="34">
        <f t="shared" ref="O20:P20" si="28">D20/7</f>
        <v>2.8571428571428572</v>
      </c>
      <c r="P20" s="34">
        <f t="shared" si="28"/>
        <v>0.2857142857142857</v>
      </c>
      <c r="Q20" s="29">
        <f t="shared" si="8"/>
        <v>99</v>
      </c>
      <c r="R20" s="29"/>
      <c r="S20" s="35">
        <v>2.2666666666666599</v>
      </c>
      <c r="T20" s="28">
        <v>992</v>
      </c>
      <c r="U20" s="36">
        <v>600</v>
      </c>
      <c r="V20" s="37" t="s">
        <v>122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2.6719907407407401E-2</v>
      </c>
      <c r="AD20" s="39">
        <f t="shared" si="12"/>
        <v>-0.73746944444444418</v>
      </c>
      <c r="AE20" s="39">
        <v>-4.9000000000000004</v>
      </c>
      <c r="AF20" s="39">
        <v>-4.1500000000000004</v>
      </c>
      <c r="AG20" s="39">
        <v>0</v>
      </c>
    </row>
    <row r="21" spans="1:33" ht="15.75" customHeight="1" x14ac:dyDescent="0.2">
      <c r="A21" s="28" t="s">
        <v>63</v>
      </c>
      <c r="B21" s="28" t="s">
        <v>117</v>
      </c>
      <c r="C21" s="15">
        <f t="shared" si="4"/>
        <v>13.590909090909088</v>
      </c>
      <c r="D21" s="29">
        <v>22</v>
      </c>
      <c r="E21" s="29">
        <v>3</v>
      </c>
      <c r="F21" s="32">
        <v>298.99999999999994</v>
      </c>
      <c r="G21" s="30">
        <v>-9.75</v>
      </c>
      <c r="H21" s="31">
        <f t="shared" si="1"/>
        <v>3.2608695652173919E-2</v>
      </c>
      <c r="I21" s="31">
        <f t="shared" si="2"/>
        <v>0.14879191843180953</v>
      </c>
      <c r="J21" s="32">
        <f t="shared" si="5"/>
        <v>44.488783611111039</v>
      </c>
      <c r="K21" s="32">
        <f t="shared" si="3"/>
        <v>2.0222174368686834</v>
      </c>
      <c r="L21" s="29">
        <v>20</v>
      </c>
      <c r="M21" s="33">
        <f t="shared" si="6"/>
        <v>1.1000000000000001</v>
      </c>
      <c r="N21" s="29">
        <v>267</v>
      </c>
      <c r="O21" s="34">
        <f t="shared" ref="O21:P21" si="29">D21/7</f>
        <v>3.1428571428571428</v>
      </c>
      <c r="P21" s="34">
        <f t="shared" si="29"/>
        <v>0.42857142857142855</v>
      </c>
      <c r="Q21" s="29">
        <f t="shared" si="8"/>
        <v>74</v>
      </c>
      <c r="R21" s="29"/>
      <c r="S21" s="35">
        <v>2.0594795539033401</v>
      </c>
      <c r="T21" s="28" t="s">
        <v>33</v>
      </c>
      <c r="U21" s="36" t="s">
        <v>33</v>
      </c>
      <c r="V21" s="37" t="s">
        <v>33</v>
      </c>
      <c r="W21" s="28">
        <v>4</v>
      </c>
      <c r="X21" s="38">
        <f t="shared" si="9"/>
        <v>0.18181818181818182</v>
      </c>
      <c r="Y21" s="39">
        <f t="shared" si="10"/>
        <v>1.625</v>
      </c>
      <c r="Z21" s="28">
        <v>2</v>
      </c>
      <c r="AA21" s="28" t="s">
        <v>34</v>
      </c>
      <c r="AB21" s="40">
        <f t="shared" si="11"/>
        <v>-0.69</v>
      </c>
      <c r="AC21" s="41">
        <v>2.6719907407407401E-2</v>
      </c>
      <c r="AD21" s="39">
        <f t="shared" si="12"/>
        <v>-0.81121638888888858</v>
      </c>
      <c r="AE21" s="39">
        <v>-4.9000000000000004</v>
      </c>
      <c r="AF21" s="39">
        <v>-4.1500000000000004</v>
      </c>
      <c r="AG21" s="39">
        <v>0</v>
      </c>
    </row>
    <row r="22" spans="1:33" ht="15.75" customHeight="1" x14ac:dyDescent="0.2">
      <c r="A22" s="28" t="s">
        <v>64</v>
      </c>
      <c r="B22" s="28" t="s">
        <v>113</v>
      </c>
      <c r="C22" s="15">
        <f t="shared" si="4"/>
        <v>13.5</v>
      </c>
      <c r="D22" s="29">
        <v>11</v>
      </c>
      <c r="E22" s="29">
        <v>1</v>
      </c>
      <c r="F22" s="30">
        <v>148.5</v>
      </c>
      <c r="G22" s="30">
        <v>-1.63</v>
      </c>
      <c r="H22" s="31">
        <f t="shared" si="1"/>
        <v>1.0976430976430977E-2</v>
      </c>
      <c r="I22" s="31">
        <f t="shared" si="2"/>
        <v>0.16592183034044136</v>
      </c>
      <c r="J22" s="32">
        <f t="shared" si="5"/>
        <v>24.639391805555544</v>
      </c>
      <c r="K22" s="32">
        <f t="shared" si="3"/>
        <v>2.2399447095959584</v>
      </c>
      <c r="L22" s="29">
        <v>19</v>
      </c>
      <c r="M22" s="33">
        <f t="shared" si="6"/>
        <v>0.57894736842105265</v>
      </c>
      <c r="N22" s="29">
        <v>277</v>
      </c>
      <c r="O22" s="34">
        <f t="shared" ref="O22:P22" si="30">D22/7</f>
        <v>1.5714285714285714</v>
      </c>
      <c r="P22" s="34">
        <f t="shared" si="30"/>
        <v>0.14285714285714285</v>
      </c>
      <c r="Q22" s="29">
        <f t="shared" si="8"/>
        <v>161</v>
      </c>
      <c r="R22" s="29"/>
      <c r="S22" s="35">
        <v>2.18618618618618</v>
      </c>
      <c r="T22" s="28">
        <v>1184</v>
      </c>
      <c r="U22" s="36">
        <v>392</v>
      </c>
      <c r="V22" s="37" t="s">
        <v>877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2.6719907407407401E-2</v>
      </c>
      <c r="AD22" s="39">
        <f t="shared" si="12"/>
        <v>-0.40560819444444429</v>
      </c>
      <c r="AE22" s="39">
        <v>-4.9000000000000004</v>
      </c>
      <c r="AF22" s="39">
        <v>-4.1500000000000004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13.5</v>
      </c>
      <c r="D23" s="29">
        <v>35</v>
      </c>
      <c r="E23" s="29">
        <v>2</v>
      </c>
      <c r="F23" s="32">
        <v>472.5</v>
      </c>
      <c r="G23" s="30">
        <v>-8.91</v>
      </c>
      <c r="H23" s="31">
        <f t="shared" si="1"/>
        <v>1.8857142857142857E-2</v>
      </c>
      <c r="I23" s="31">
        <f t="shared" si="2"/>
        <v>0.15804111845972954</v>
      </c>
      <c r="J23" s="32">
        <f t="shared" si="5"/>
        <v>74.674428472222203</v>
      </c>
      <c r="K23" s="32">
        <f t="shared" si="3"/>
        <v>2.1335550992063488</v>
      </c>
      <c r="L23" s="29">
        <v>33</v>
      </c>
      <c r="M23" s="33">
        <f t="shared" si="6"/>
        <v>1.0606060606060606</v>
      </c>
      <c r="N23" s="29">
        <v>240</v>
      </c>
      <c r="O23" s="34">
        <f t="shared" ref="O23:P23" si="31">D23/7</f>
        <v>5</v>
      </c>
      <c r="P23" s="34">
        <f t="shared" si="31"/>
        <v>0.2857142857142857</v>
      </c>
      <c r="Q23" s="29">
        <f t="shared" si="8"/>
        <v>45</v>
      </c>
      <c r="R23" s="29"/>
      <c r="S23" s="35">
        <v>2.4055619930474998</v>
      </c>
      <c r="T23" s="28">
        <v>1392</v>
      </c>
      <c r="U23" s="36">
        <v>392</v>
      </c>
      <c r="V23" s="37" t="s">
        <v>877</v>
      </c>
      <c r="W23" s="28">
        <v>3</v>
      </c>
      <c r="X23" s="38">
        <f t="shared" si="9"/>
        <v>8.5714285714285715E-2</v>
      </c>
      <c r="Y23" s="39">
        <f t="shared" si="10"/>
        <v>1.782</v>
      </c>
      <c r="Z23" s="28">
        <v>2</v>
      </c>
      <c r="AA23" s="28" t="s">
        <v>34</v>
      </c>
      <c r="AB23" s="40">
        <f t="shared" si="11"/>
        <v>-0.69</v>
      </c>
      <c r="AC23" s="41">
        <v>2.6719907407407401E-2</v>
      </c>
      <c r="AD23" s="39">
        <f t="shared" si="12"/>
        <v>-1.2905715277777774</v>
      </c>
      <c r="AE23" s="39">
        <v>-4.9000000000000004</v>
      </c>
      <c r="AF23" s="39">
        <v>-4.1500000000000004</v>
      </c>
      <c r="AG23" s="39">
        <v>0</v>
      </c>
    </row>
    <row r="24" spans="1:33" ht="15.75" customHeight="1" x14ac:dyDescent="0.2">
      <c r="A24" s="28" t="s">
        <v>66</v>
      </c>
      <c r="B24" s="28" t="s">
        <v>878</v>
      </c>
      <c r="C24" s="15">
        <f t="shared" si="4"/>
        <v>13.522307692307693</v>
      </c>
      <c r="D24" s="29">
        <v>26</v>
      </c>
      <c r="E24" s="29">
        <v>1</v>
      </c>
      <c r="F24" s="32">
        <v>351.58000000000004</v>
      </c>
      <c r="G24" s="32">
        <v>-7.9499999999999993</v>
      </c>
      <c r="H24" s="31">
        <f t="shared" si="1"/>
        <v>2.2612207747880989E-2</v>
      </c>
      <c r="I24" s="31">
        <f t="shared" si="2"/>
        <v>0.15539646658576209</v>
      </c>
      <c r="J24" s="32">
        <f t="shared" si="5"/>
        <v>54.634289722222242</v>
      </c>
      <c r="K24" s="32">
        <f t="shared" si="3"/>
        <v>2.101318835470086</v>
      </c>
      <c r="L24" s="29">
        <v>32</v>
      </c>
      <c r="M24" s="33">
        <f t="shared" si="6"/>
        <v>0.8125</v>
      </c>
      <c r="N24" s="29">
        <v>215</v>
      </c>
      <c r="O24" s="34">
        <f t="shared" ref="O24:P24" si="32">D24/7</f>
        <v>3.7142857142857144</v>
      </c>
      <c r="P24" s="34">
        <f t="shared" si="32"/>
        <v>0.14285714285714285</v>
      </c>
      <c r="Q24" s="29">
        <f t="shared" si="8"/>
        <v>55</v>
      </c>
      <c r="R24" s="29"/>
      <c r="S24" s="35">
        <v>1.93359375</v>
      </c>
      <c r="T24" s="28">
        <v>1392</v>
      </c>
      <c r="U24" s="36">
        <v>392</v>
      </c>
      <c r="V24" s="37" t="s">
        <v>877</v>
      </c>
      <c r="W24" s="28">
        <v>2</v>
      </c>
      <c r="X24" s="38">
        <f t="shared" si="9"/>
        <v>7.6923076923076927E-2</v>
      </c>
      <c r="Y24" s="39">
        <f t="shared" si="10"/>
        <v>1.9874999999999998</v>
      </c>
      <c r="Z24" s="28">
        <v>2</v>
      </c>
      <c r="AA24" s="28" t="s">
        <v>34</v>
      </c>
      <c r="AB24" s="40">
        <f t="shared" si="11"/>
        <v>-0.69</v>
      </c>
      <c r="AC24" s="41">
        <v>2.6719907407407401E-2</v>
      </c>
      <c r="AD24" s="39">
        <f t="shared" si="12"/>
        <v>-0.95871027777777751</v>
      </c>
      <c r="AE24" s="39">
        <v>-4.9000000000000004</v>
      </c>
      <c r="AF24" s="39">
        <v>-4.1500000000000004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13.831764705882351</v>
      </c>
      <c r="D25" s="29">
        <v>17</v>
      </c>
      <c r="E25" s="29">
        <v>0</v>
      </c>
      <c r="F25" s="32">
        <v>235.14</v>
      </c>
      <c r="G25" s="32">
        <v>-7.1199999999999992</v>
      </c>
      <c r="H25" s="31">
        <f t="shared" si="1"/>
        <v>3.0279833290805476E-2</v>
      </c>
      <c r="I25" s="31">
        <f t="shared" si="2"/>
        <v>0.16276325156171714</v>
      </c>
      <c r="J25" s="32">
        <f t="shared" si="5"/>
        <v>38.272150972222164</v>
      </c>
      <c r="K25" s="32">
        <f t="shared" si="3"/>
        <v>2.2513029983660098</v>
      </c>
      <c r="L25" s="29">
        <v>42</v>
      </c>
      <c r="M25" s="33">
        <f t="shared" si="6"/>
        <v>0.40476190476190477</v>
      </c>
      <c r="N25" s="29">
        <v>194</v>
      </c>
      <c r="O25" s="34">
        <f t="shared" ref="O25:P25" si="33">D25/7</f>
        <v>2.4285714285714284</v>
      </c>
      <c r="P25" s="34">
        <f t="shared" si="33"/>
        <v>0</v>
      </c>
      <c r="Q25" s="29">
        <f t="shared" si="8"/>
        <v>79</v>
      </c>
      <c r="R25" s="29"/>
      <c r="S25" s="35">
        <v>2.2665066026410559</v>
      </c>
      <c r="T25" s="28">
        <v>1392</v>
      </c>
      <c r="U25" s="36">
        <v>392</v>
      </c>
      <c r="V25" s="37" t="s">
        <v>877</v>
      </c>
      <c r="W25" s="14">
        <v>7</v>
      </c>
      <c r="X25" s="38">
        <f t="shared" si="9"/>
        <v>0.41176470588235292</v>
      </c>
      <c r="Y25" s="39">
        <f t="shared" si="10"/>
        <v>0.79111111111111099</v>
      </c>
      <c r="Z25" s="14">
        <v>2</v>
      </c>
      <c r="AA25" s="28" t="s">
        <v>34</v>
      </c>
      <c r="AB25" s="40">
        <f t="shared" si="11"/>
        <v>-0.69</v>
      </c>
      <c r="AC25" s="41">
        <v>2.6719907407407401E-2</v>
      </c>
      <c r="AD25" s="39">
        <f t="shared" si="12"/>
        <v>-0.62684902777777762</v>
      </c>
      <c r="AE25" s="39">
        <v>-4.9000000000000004</v>
      </c>
      <c r="AF25" s="39">
        <v>-4.1500000000000004</v>
      </c>
      <c r="AG25" s="39">
        <v>0</v>
      </c>
    </row>
    <row r="26" spans="1:33" ht="15.75" customHeight="1" x14ac:dyDescent="0.2">
      <c r="A26" s="14" t="s">
        <v>68</v>
      </c>
      <c r="B26" s="28" t="s">
        <v>98</v>
      </c>
      <c r="C26" s="15">
        <f t="shared" si="4"/>
        <v>12.179487179487179</v>
      </c>
      <c r="D26" s="16">
        <v>39</v>
      </c>
      <c r="E26" s="16">
        <v>3</v>
      </c>
      <c r="F26" s="17">
        <v>475</v>
      </c>
      <c r="G26" s="17">
        <v>-11.21</v>
      </c>
      <c r="H26" s="31">
        <f t="shared" si="1"/>
        <v>2.3600000000000003E-2</v>
      </c>
      <c r="I26" s="31">
        <f t="shared" si="2"/>
        <v>7.5126704385964943E-2</v>
      </c>
      <c r="J26" s="32">
        <f t="shared" si="5"/>
        <v>35.685184583333346</v>
      </c>
      <c r="K26" s="32">
        <f t="shared" si="3"/>
        <v>0.91500473290598328</v>
      </c>
      <c r="L26" s="16">
        <v>30</v>
      </c>
      <c r="M26" s="33">
        <f t="shared" si="6"/>
        <v>1.3</v>
      </c>
      <c r="N26" s="16">
        <v>158</v>
      </c>
      <c r="O26" s="34">
        <f t="shared" ref="O26:P26" si="34">D26/7</f>
        <v>5.5714285714285712</v>
      </c>
      <c r="P26" s="34">
        <f t="shared" si="34"/>
        <v>0.42857142857142855</v>
      </c>
      <c r="Q26" s="29">
        <f t="shared" si="8"/>
        <v>26</v>
      </c>
      <c r="R26" s="29"/>
      <c r="S26" s="21">
        <v>2.1549463647199052</v>
      </c>
      <c r="T26" s="28">
        <v>1392</v>
      </c>
      <c r="U26" s="36">
        <v>392</v>
      </c>
      <c r="V26" s="37" t="s">
        <v>877</v>
      </c>
      <c r="W26" s="14">
        <v>5</v>
      </c>
      <c r="X26" s="38">
        <f t="shared" si="9"/>
        <v>0.12820512820512819</v>
      </c>
      <c r="Y26" s="39">
        <f t="shared" si="10"/>
        <v>1.6014285714285716</v>
      </c>
      <c r="Z26" s="14">
        <v>2</v>
      </c>
      <c r="AA26" s="28" t="s">
        <v>34</v>
      </c>
      <c r="AB26" s="40">
        <f t="shared" si="11"/>
        <v>-0.69</v>
      </c>
      <c r="AC26" s="41">
        <v>2.6719907407407401E-2</v>
      </c>
      <c r="AD26" s="39">
        <f t="shared" si="12"/>
        <v>-1.4380654166666662</v>
      </c>
      <c r="AE26" s="25">
        <v>-4.95</v>
      </c>
      <c r="AF26" s="25">
        <v>-4.1632499999999997</v>
      </c>
      <c r="AG26" s="25">
        <v>0</v>
      </c>
    </row>
    <row r="27" spans="1:33" ht="15.75" customHeight="1" x14ac:dyDescent="0.2">
      <c r="A27" s="14" t="s">
        <v>69</v>
      </c>
      <c r="B27" s="14" t="s">
        <v>117</v>
      </c>
      <c r="C27" s="15">
        <f t="shared" si="4"/>
        <v>12.5</v>
      </c>
      <c r="D27" s="16">
        <v>32</v>
      </c>
      <c r="E27" s="16">
        <v>6</v>
      </c>
      <c r="F27" s="17">
        <v>400</v>
      </c>
      <c r="G27" s="17">
        <v>-8.7099999999999991</v>
      </c>
      <c r="H27" s="31">
        <f t="shared" si="1"/>
        <v>2.1774999999999999E-2</v>
      </c>
      <c r="I27" s="31">
        <f t="shared" si="2"/>
        <v>9.7895122222222283E-2</v>
      </c>
      <c r="J27" s="32">
        <f t="shared" si="5"/>
        <v>39.158048888888914</v>
      </c>
      <c r="K27" s="32">
        <f t="shared" si="3"/>
        <v>1.2236890277777785</v>
      </c>
      <c r="L27" s="16">
        <v>34</v>
      </c>
      <c r="M27" s="33">
        <f t="shared" si="6"/>
        <v>0.94117647058823528</v>
      </c>
      <c r="N27" s="16">
        <v>116</v>
      </c>
      <c r="O27" s="34">
        <f t="shared" ref="O27:P27" si="35">D27/7</f>
        <v>4.5714285714285712</v>
      </c>
      <c r="P27" s="34">
        <f t="shared" si="35"/>
        <v>0.8571428571428571</v>
      </c>
      <c r="Q27" s="29">
        <f t="shared" si="8"/>
        <v>21</v>
      </c>
      <c r="R27" s="29"/>
      <c r="S27" s="21">
        <v>2.8285280728376332</v>
      </c>
      <c r="T27" s="28">
        <v>1392</v>
      </c>
      <c r="U27" s="36">
        <v>392</v>
      </c>
      <c r="V27" s="37" t="s">
        <v>879</v>
      </c>
      <c r="W27" s="14">
        <v>3</v>
      </c>
      <c r="X27" s="38">
        <f t="shared" si="9"/>
        <v>9.375E-2</v>
      </c>
      <c r="Y27" s="39">
        <f t="shared" si="10"/>
        <v>2.1774999999999998</v>
      </c>
      <c r="Z27" s="14">
        <v>1</v>
      </c>
      <c r="AA27" s="28" t="s">
        <v>34</v>
      </c>
      <c r="AB27" s="40">
        <f t="shared" si="11"/>
        <v>-0.69</v>
      </c>
      <c r="AC27" s="41">
        <v>2.6719907407407401E-2</v>
      </c>
      <c r="AD27" s="39">
        <f t="shared" si="12"/>
        <v>-1.1799511111111107</v>
      </c>
      <c r="AE27" s="25">
        <v>-4.95</v>
      </c>
      <c r="AF27" s="25">
        <v>-4.1422499999999998</v>
      </c>
      <c r="AG27" s="25">
        <v>0</v>
      </c>
    </row>
    <row r="28" spans="1:33" ht="15.75" customHeight="1" x14ac:dyDescent="0.2">
      <c r="A28" s="14" t="s">
        <v>70</v>
      </c>
      <c r="B28" s="14" t="s">
        <v>532</v>
      </c>
      <c r="C28" s="15">
        <f t="shared" si="4"/>
        <v>12.5</v>
      </c>
      <c r="D28" s="16">
        <v>28</v>
      </c>
      <c r="E28" s="16">
        <v>6</v>
      </c>
      <c r="F28" s="17">
        <v>350</v>
      </c>
      <c r="G28" s="17">
        <v>-1.1499999999999999</v>
      </c>
      <c r="H28" s="31">
        <f t="shared" si="1"/>
        <v>3.2857142857142855E-3</v>
      </c>
      <c r="I28" s="31">
        <f t="shared" si="2"/>
        <v>0.11638440793650801</v>
      </c>
      <c r="J28" s="32">
        <f t="shared" si="5"/>
        <v>40.734542777777804</v>
      </c>
      <c r="K28" s="32">
        <f t="shared" si="3"/>
        <v>1.4548050992063501</v>
      </c>
      <c r="L28" s="16">
        <v>39</v>
      </c>
      <c r="M28" s="33">
        <f t="shared" si="6"/>
        <v>0.71794871794871795</v>
      </c>
      <c r="N28" s="16">
        <v>80</v>
      </c>
      <c r="O28" s="34">
        <f t="shared" ref="O28:P28" si="36">D28/7</f>
        <v>4</v>
      </c>
      <c r="P28" s="34">
        <f t="shared" si="36"/>
        <v>0.8571428571428571</v>
      </c>
      <c r="Q28" s="29">
        <f t="shared" si="8"/>
        <v>16</v>
      </c>
      <c r="R28" s="29"/>
      <c r="S28" s="21">
        <v>2.1100917431192658</v>
      </c>
      <c r="T28" s="28">
        <v>392</v>
      </c>
      <c r="U28" s="36">
        <v>44384</v>
      </c>
      <c r="V28" s="37" t="s">
        <v>879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2.6719907407407401E-2</v>
      </c>
      <c r="AD28" s="39">
        <f t="shared" si="12"/>
        <v>-1.0324572222222219</v>
      </c>
      <c r="AE28" s="25">
        <v>-4.95</v>
      </c>
      <c r="AF28" s="25">
        <v>-4.1422499999999998</v>
      </c>
      <c r="AG28" s="25">
        <v>0</v>
      </c>
    </row>
    <row r="29" spans="1:33" ht="15.75" customHeight="1" x14ac:dyDescent="0.2">
      <c r="A29" s="14" t="s">
        <v>71</v>
      </c>
      <c r="B29" s="28" t="s">
        <v>98</v>
      </c>
      <c r="C29" s="15">
        <f t="shared" si="4"/>
        <v>12.717241379310344</v>
      </c>
      <c r="D29" s="16">
        <v>29</v>
      </c>
      <c r="E29" s="16">
        <v>7</v>
      </c>
      <c r="F29" s="17">
        <v>368.8</v>
      </c>
      <c r="G29" s="17">
        <v>0</v>
      </c>
      <c r="H29" s="31">
        <f t="shared" si="1"/>
        <v>0</v>
      </c>
      <c r="I29" s="31">
        <f t="shared" si="2"/>
        <v>0.13734036235508565</v>
      </c>
      <c r="J29" s="32">
        <f t="shared" si="5"/>
        <v>50.651125636555591</v>
      </c>
      <c r="K29" s="32">
        <f t="shared" si="3"/>
        <v>1.7465905391915721</v>
      </c>
      <c r="L29" s="16">
        <v>27</v>
      </c>
      <c r="M29" s="33">
        <f t="shared" si="6"/>
        <v>1.0740740740740742</v>
      </c>
      <c r="N29" s="16">
        <v>49</v>
      </c>
      <c r="O29" s="34">
        <f t="shared" ref="O29:P29" si="37">D29/7</f>
        <v>4.1428571428571432</v>
      </c>
      <c r="P29" s="34">
        <f t="shared" si="37"/>
        <v>1</v>
      </c>
      <c r="Q29" s="29">
        <f t="shared" si="8"/>
        <v>9</v>
      </c>
      <c r="R29" s="29"/>
      <c r="S29" s="21">
        <v>2.4343163538873989</v>
      </c>
      <c r="T29" s="28">
        <v>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2.6719907407407401E-2</v>
      </c>
      <c r="AD29" s="39">
        <f t="shared" si="12"/>
        <v>-1.0693306944444441</v>
      </c>
      <c r="AE29" s="25">
        <v>-4.95</v>
      </c>
      <c r="AF29" s="25">
        <v>-4.0761911609999997</v>
      </c>
      <c r="AG29" s="25">
        <v>0</v>
      </c>
    </row>
    <row r="30" spans="1:33" ht="15.75" customHeight="1" x14ac:dyDescent="0.2">
      <c r="A30" s="14" t="s">
        <v>72</v>
      </c>
      <c r="B30" s="14" t="s">
        <v>100</v>
      </c>
      <c r="C30" s="15">
        <f t="shared" si="4"/>
        <v>12.95</v>
      </c>
      <c r="D30" s="16">
        <v>42</v>
      </c>
      <c r="E30" s="16">
        <v>1</v>
      </c>
      <c r="F30" s="17">
        <v>543.9</v>
      </c>
      <c r="G30" s="17">
        <v>0</v>
      </c>
      <c r="H30" s="31">
        <f t="shared" si="1"/>
        <v>0</v>
      </c>
      <c r="I30" s="31">
        <f t="shared" si="2"/>
        <v>0.15014944917202908</v>
      </c>
      <c r="J30" s="32">
        <f t="shared" si="5"/>
        <v>81.66628540466661</v>
      </c>
      <c r="K30" s="32">
        <f t="shared" si="3"/>
        <v>1.9444353667777765</v>
      </c>
      <c r="L30" s="16">
        <v>18</v>
      </c>
      <c r="M30" s="33">
        <f t="shared" si="6"/>
        <v>2.3333333333333335</v>
      </c>
      <c r="N30" s="16">
        <v>3</v>
      </c>
      <c r="O30" s="34">
        <f t="shared" ref="O30:P30" si="38">D30/7</f>
        <v>6</v>
      </c>
      <c r="P30" s="34">
        <f t="shared" si="38"/>
        <v>0.14285714285714285</v>
      </c>
      <c r="Q30" s="29">
        <f t="shared" si="8"/>
        <v>0</v>
      </c>
      <c r="R30" s="29"/>
      <c r="S30" s="21">
        <v>2.7310789049919491</v>
      </c>
      <c r="T30" s="28">
        <v>1000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2.6719907407407401E-2</v>
      </c>
      <c r="AD30" s="39">
        <f t="shared" si="12"/>
        <v>-1.5486858333333329</v>
      </c>
      <c r="AE30" s="25">
        <v>-4.95</v>
      </c>
      <c r="AF30" s="25">
        <v>-4.0761911609999997</v>
      </c>
      <c r="AG30" s="25">
        <v>0</v>
      </c>
    </row>
    <row r="31" spans="1:33" ht="15.75" customHeight="1" x14ac:dyDescent="0.2">
      <c r="A31" s="14" t="s">
        <v>73</v>
      </c>
      <c r="B31" s="14" t="s">
        <v>100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1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>
        <v>3.22529644268774</v>
      </c>
      <c r="T31" s="14" t="s">
        <v>33</v>
      </c>
      <c r="U31" s="22">
        <v>392</v>
      </c>
      <c r="V31" s="1" t="s">
        <v>1482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2.6719907407407401E-2</v>
      </c>
      <c r="AD31" s="39">
        <f t="shared" si="12"/>
        <v>0</v>
      </c>
      <c r="AE31" s="43">
        <v>-4.95</v>
      </c>
      <c r="AF31" s="43">
        <v>-4.0761911610000006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1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2.6719907407407401E-2</v>
      </c>
      <c r="AD32" s="39">
        <f t="shared" si="12"/>
        <v>0</v>
      </c>
      <c r="AE32" s="58">
        <v>-4.95</v>
      </c>
      <c r="AF32" s="58">
        <v>-4.0761911609999997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7.6640625" customWidth="1"/>
    <col min="22" max="22" width="95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8.332031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Info!B1:BJ5000""),3,FALSE),"""")"),"3 Ft Extension Cord with 3 Electrical Power Outlet - 16/3 Durable Black Cable")</f>
        <v>3 Ft Extension Cord with 3 Electrical Power Outlet - 16/3 Durable Black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Info!B1:BJ5000""),2,FALSE),"""")"),"B07VG9SZZM")</f>
        <v>B07VG9SZZM</v>
      </c>
      <c r="B2" s="3" t="s">
        <v>880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83" customHeight="1" x14ac:dyDescent="0.2">
      <c r="A3" s="76" t="s">
        <v>30</v>
      </c>
      <c r="B3" s="77"/>
      <c r="C3" s="47">
        <f>((AE32+AF32)/0.85)*-1</f>
        <v>6.1235262644705886</v>
      </c>
      <c r="D3" s="5">
        <f>SUM(D4:D99765)</f>
        <v>674</v>
      </c>
      <c r="E3" s="5"/>
      <c r="F3" s="6">
        <f t="shared" ref="F3:G3" si="0">SUM(F4:F99765)</f>
        <v>5180.6400000000003</v>
      </c>
      <c r="G3" s="6">
        <f t="shared" si="0"/>
        <v>-62.629999999999995</v>
      </c>
      <c r="H3" s="7">
        <f t="shared" ref="H3:H32" si="1">G3/F3*-1</f>
        <v>1.2089239939466936E-2</v>
      </c>
      <c r="I3" s="8">
        <f t="shared" ref="I3:I32" si="2">J3/F3</f>
        <v>0.19968684228318306</v>
      </c>
      <c r="J3" s="6">
        <f>SUM(J4:J99765)</f>
        <v>1034.5056426059496</v>
      </c>
      <c r="K3" s="6">
        <f t="shared" ref="K3:K32" si="3">J3/D3</f>
        <v>1.5348748406616461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Sheet!a1:g5000""),2,FALSE),"""")"),"6.5 - March
6.5 - April
6.5 - May
3 - June
3 - July
3 - Aug
3 - Sept
2 - Oct
3 - Nov
1.5 - Dec
10 - Jan
10 - Feb")</f>
        <v>6.5 - March
6.5 - April
6.5 - May
3 - June
3 - July
3 - Aug
3 - Sept
2 - Oct
3 - Nov
1.5 - Dec
10 - Jan
10 -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13</v>
      </c>
      <c r="X3" s="7">
        <f>W3/D3</f>
        <v>1.9287833827893175E-2</v>
      </c>
      <c r="Y3" s="6"/>
      <c r="Z3" s="5"/>
      <c r="AA3" s="5"/>
      <c r="AB3" s="5"/>
      <c r="AC3" s="5"/>
      <c r="AD3" s="6">
        <f>SUM(AD4:AD99765)</f>
        <v>-17.439929895712631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Info!B2:BZ7000""),37,FALSE)),"""")*-1"),-1.5649973248)</f>
        <v>-1.5649973248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120</v>
      </c>
      <c r="C4" s="15">
        <f t="shared" ref="C4:C32" si="4">IFERROR(F4/D4," - ")</f>
        <v>8.1327027027027015</v>
      </c>
      <c r="D4" s="16">
        <v>74</v>
      </c>
      <c r="E4" s="16">
        <v>0</v>
      </c>
      <c r="F4" s="17">
        <v>601.81999999999994</v>
      </c>
      <c r="G4" s="17">
        <v>0</v>
      </c>
      <c r="H4" s="18">
        <f t="shared" si="1"/>
        <v>0</v>
      </c>
      <c r="I4" s="18">
        <f t="shared" si="2"/>
        <v>0.27030879906449001</v>
      </c>
      <c r="J4" s="17">
        <f t="shared" ref="J4:J32" si="5">F4*0.85+G4+AF4*D4+D4*AE4+AG4+AD4</f>
        <v>162.67724145299135</v>
      </c>
      <c r="K4" s="17">
        <f t="shared" si="3"/>
        <v>2.1983411007160996</v>
      </c>
      <c r="L4" s="16">
        <v>47</v>
      </c>
      <c r="M4" s="19">
        <f t="shared" ref="M4:M32" si="6">IFERROR(D4/L4,"-")</f>
        <v>1.574468085106383</v>
      </c>
      <c r="N4" s="16">
        <v>8</v>
      </c>
      <c r="O4" s="20">
        <f t="shared" ref="O4:P4" si="7">D4/7</f>
        <v>10.571428571428571</v>
      </c>
      <c r="P4" s="20">
        <f t="shared" si="7"/>
        <v>0</v>
      </c>
      <c r="Q4" s="16">
        <f t="shared" ref="Q4:Q32" si="8">ROUNDDOWN(N4/(O4+P4),0)</f>
        <v>0</v>
      </c>
      <c r="R4" s="16"/>
      <c r="S4" s="21">
        <v>3.55833333333333</v>
      </c>
      <c r="T4" s="14">
        <v>570</v>
      </c>
      <c r="U4" s="22">
        <v>240</v>
      </c>
      <c r="V4" s="23" t="s">
        <v>881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1.8749999999999999E-2</v>
      </c>
      <c r="AD4" s="25">
        <f t="shared" ref="AD4:AD32" si="12">IFERROR(AB4*AC4*D4*2,0)</f>
        <v>-1.91475</v>
      </c>
      <c r="AE4" s="25">
        <v>-3.48</v>
      </c>
      <c r="AF4" s="25">
        <v>-1.2085811965811966</v>
      </c>
      <c r="AG4" s="25">
        <v>0</v>
      </c>
    </row>
    <row r="5" spans="1:33" ht="15.75" customHeight="1" x14ac:dyDescent="0.2">
      <c r="A5" s="28" t="s">
        <v>35</v>
      </c>
      <c r="B5" s="28" t="s">
        <v>100</v>
      </c>
      <c r="C5" s="15">
        <f t="shared" si="4"/>
        <v>8.4939999999999998</v>
      </c>
      <c r="D5" s="29">
        <v>5</v>
      </c>
      <c r="E5" s="29">
        <v>0</v>
      </c>
      <c r="F5" s="30">
        <v>42.47</v>
      </c>
      <c r="G5" s="30">
        <v>0</v>
      </c>
      <c r="H5" s="31">
        <f t="shared" si="1"/>
        <v>0</v>
      </c>
      <c r="I5" s="31">
        <f t="shared" si="2"/>
        <v>0.29496277617141892</v>
      </c>
      <c r="J5" s="32">
        <f t="shared" si="5"/>
        <v>12.52706910400016</v>
      </c>
      <c r="K5" s="32">
        <f t="shared" si="3"/>
        <v>2.5054138208000323</v>
      </c>
      <c r="L5" s="29">
        <v>46</v>
      </c>
      <c r="M5" s="33">
        <f t="shared" si="6"/>
        <v>0.10869565217391304</v>
      </c>
      <c r="N5" s="29">
        <v>4</v>
      </c>
      <c r="O5" s="34">
        <f t="shared" ref="O5:P5" si="13">D5/7</f>
        <v>0.7142857142857143</v>
      </c>
      <c r="P5" s="34">
        <f t="shared" si="13"/>
        <v>0</v>
      </c>
      <c r="Q5" s="29">
        <f t="shared" si="8"/>
        <v>5</v>
      </c>
      <c r="R5" s="29"/>
      <c r="S5" s="35" t="e">
        <v>#N/A</v>
      </c>
      <c r="T5" s="28">
        <v>570</v>
      </c>
      <c r="U5" s="36">
        <v>240</v>
      </c>
      <c r="V5" s="37" t="s">
        <v>882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1.8771726535341829E-2</v>
      </c>
      <c r="AD5" s="39">
        <f t="shared" si="12"/>
        <v>-0.12952491309385861</v>
      </c>
      <c r="AE5" s="39">
        <v>-3.48</v>
      </c>
      <c r="AF5" s="39">
        <v>-1.2085811965811966</v>
      </c>
      <c r="AG5" s="39">
        <v>0</v>
      </c>
    </row>
    <row r="6" spans="1:33" ht="15.75" customHeight="1" x14ac:dyDescent="0.2">
      <c r="A6" s="28" t="s">
        <v>37</v>
      </c>
      <c r="B6" s="28" t="s">
        <v>102</v>
      </c>
      <c r="C6" s="15">
        <f t="shared" si="4"/>
        <v>8.9499999999999993</v>
      </c>
      <c r="D6" s="29">
        <v>1</v>
      </c>
      <c r="E6" s="29">
        <v>0</v>
      </c>
      <c r="F6" s="30">
        <v>8.9499999999999993</v>
      </c>
      <c r="G6" s="30">
        <v>0</v>
      </c>
      <c r="H6" s="31">
        <f t="shared" si="1"/>
        <v>0</v>
      </c>
      <c r="I6" s="31">
        <f t="shared" si="2"/>
        <v>0.32324176768715429</v>
      </c>
      <c r="J6" s="32">
        <f t="shared" si="5"/>
        <v>2.8930138208000309</v>
      </c>
      <c r="K6" s="32">
        <f t="shared" si="3"/>
        <v>2.8930138208000309</v>
      </c>
      <c r="L6" s="29">
        <v>43</v>
      </c>
      <c r="M6" s="33">
        <f t="shared" si="6"/>
        <v>2.3255813953488372E-2</v>
      </c>
      <c r="N6" s="29">
        <v>0</v>
      </c>
      <c r="O6" s="34">
        <f t="shared" ref="O6:P6" si="14">D6/7</f>
        <v>0.14285714285714285</v>
      </c>
      <c r="P6" s="34">
        <f t="shared" si="14"/>
        <v>0</v>
      </c>
      <c r="Q6" s="29">
        <f t="shared" si="8"/>
        <v>0</v>
      </c>
      <c r="R6" s="29"/>
      <c r="S6" s="35" t="e">
        <v>#N/A</v>
      </c>
      <c r="T6" s="28">
        <v>330</v>
      </c>
      <c r="U6" s="36">
        <v>90</v>
      </c>
      <c r="V6" s="37" t="s">
        <v>265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1.8771726535341829E-2</v>
      </c>
      <c r="AD6" s="39">
        <f t="shared" si="12"/>
        <v>-2.5904982618771721E-2</v>
      </c>
      <c r="AE6" s="39">
        <v>-3.48</v>
      </c>
      <c r="AF6" s="39">
        <v>-1.2085811965811966</v>
      </c>
      <c r="AG6" s="39">
        <v>0</v>
      </c>
    </row>
    <row r="7" spans="1:33" ht="15.75" customHeight="1" x14ac:dyDescent="0.2">
      <c r="A7" s="28" t="s">
        <v>39</v>
      </c>
      <c r="B7" s="28" t="s">
        <v>561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61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3.83379501385041</v>
      </c>
      <c r="T7" s="28">
        <v>330</v>
      </c>
      <c r="U7" s="36">
        <v>90</v>
      </c>
      <c r="V7" s="37" t="s">
        <v>883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-1.2085811965811966</v>
      </c>
      <c r="AG7" s="39">
        <v>0</v>
      </c>
    </row>
    <row r="8" spans="1:33" ht="15.75" customHeight="1" x14ac:dyDescent="0.2">
      <c r="A8" s="28" t="s">
        <v>41</v>
      </c>
      <c r="B8" s="28" t="s">
        <v>884</v>
      </c>
      <c r="C8" s="15">
        <f t="shared" si="4"/>
        <v>8.1759740259740248</v>
      </c>
      <c r="D8" s="29">
        <v>77</v>
      </c>
      <c r="E8" s="29">
        <v>1</v>
      </c>
      <c r="F8" s="30">
        <v>629.54999999999995</v>
      </c>
      <c r="G8" s="30">
        <v>0</v>
      </c>
      <c r="H8" s="31">
        <f t="shared" si="1"/>
        <v>0</v>
      </c>
      <c r="I8" s="31">
        <f t="shared" si="2"/>
        <v>0.27320328012072109</v>
      </c>
      <c r="J8" s="32">
        <f t="shared" si="5"/>
        <v>171.99512499999994</v>
      </c>
      <c r="K8" s="32">
        <f t="shared" si="3"/>
        <v>2.2337029220779212</v>
      </c>
      <c r="L8" s="29">
        <v>53</v>
      </c>
      <c r="M8" s="33">
        <f t="shared" si="6"/>
        <v>1.4528301886792452</v>
      </c>
      <c r="N8" s="29">
        <v>119</v>
      </c>
      <c r="O8" s="34">
        <f t="shared" ref="O8:P8" si="16">D8/7</f>
        <v>11</v>
      </c>
      <c r="P8" s="34">
        <f t="shared" si="16"/>
        <v>0.14285714285714285</v>
      </c>
      <c r="Q8" s="29">
        <f t="shared" si="8"/>
        <v>10</v>
      </c>
      <c r="R8" s="29"/>
      <c r="S8" s="35">
        <v>4.2793650793650704</v>
      </c>
      <c r="T8" s="28">
        <v>240</v>
      </c>
      <c r="U8" s="36">
        <v>120</v>
      </c>
      <c r="V8" s="37" t="s">
        <v>885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1.8749999999999999E-2</v>
      </c>
      <c r="AD8" s="39">
        <f t="shared" si="12"/>
        <v>-1.992375</v>
      </c>
      <c r="AE8" s="39">
        <v>-3.48</v>
      </c>
      <c r="AF8" s="39">
        <v>-1.21</v>
      </c>
      <c r="AG8" s="39">
        <v>0</v>
      </c>
    </row>
    <row r="9" spans="1:33" ht="15.75" customHeight="1" x14ac:dyDescent="0.2">
      <c r="A9" s="28" t="s">
        <v>43</v>
      </c>
      <c r="B9" s="28" t="s">
        <v>886</v>
      </c>
      <c r="C9" s="15">
        <f t="shared" si="4"/>
        <v>8.6166666666666654</v>
      </c>
      <c r="D9" s="29">
        <v>12</v>
      </c>
      <c r="E9" s="29">
        <v>1</v>
      </c>
      <c r="F9" s="30">
        <v>103.39999999999999</v>
      </c>
      <c r="G9" s="30">
        <v>0</v>
      </c>
      <c r="H9" s="31">
        <f t="shared" si="1"/>
        <v>0</v>
      </c>
      <c r="I9" s="31">
        <f t="shared" si="2"/>
        <v>0.30068157020284708</v>
      </c>
      <c r="J9" s="32">
        <f t="shared" si="5"/>
        <v>31.090474358974387</v>
      </c>
      <c r="K9" s="32">
        <f t="shared" si="3"/>
        <v>2.5908728632478657</v>
      </c>
      <c r="L9" s="29">
        <v>43</v>
      </c>
      <c r="M9" s="33">
        <f t="shared" si="6"/>
        <v>0.27906976744186046</v>
      </c>
      <c r="N9" s="29">
        <v>61</v>
      </c>
      <c r="O9" s="34">
        <f t="shared" ref="O9:P9" si="17">D9/7</f>
        <v>1.7142857142857142</v>
      </c>
      <c r="P9" s="34">
        <f t="shared" si="17"/>
        <v>0.14285714285714285</v>
      </c>
      <c r="Q9" s="29">
        <f t="shared" si="8"/>
        <v>32</v>
      </c>
      <c r="R9" s="29"/>
      <c r="S9" s="35">
        <v>4.6419753086419702</v>
      </c>
      <c r="T9" s="28">
        <v>240</v>
      </c>
      <c r="U9" s="36">
        <v>120</v>
      </c>
      <c r="V9" s="37" t="s">
        <v>887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1.8749999999999999E-2</v>
      </c>
      <c r="AD9" s="39">
        <f t="shared" si="12"/>
        <v>-0.3105</v>
      </c>
      <c r="AE9" s="39">
        <v>-3.48</v>
      </c>
      <c r="AF9" s="39">
        <v>-1.2274188034188001</v>
      </c>
      <c r="AG9" s="39">
        <v>0</v>
      </c>
    </row>
    <row r="10" spans="1:33" ht="15.75" customHeight="1" x14ac:dyDescent="0.2">
      <c r="A10" s="28" t="s">
        <v>45</v>
      </c>
      <c r="B10" s="28" t="s">
        <v>102</v>
      </c>
      <c r="C10" s="15">
        <f t="shared" si="4"/>
        <v>8.6912500000000001</v>
      </c>
      <c r="D10" s="29">
        <v>8</v>
      </c>
      <c r="E10" s="29">
        <v>0</v>
      </c>
      <c r="F10" s="30">
        <v>69.53</v>
      </c>
      <c r="G10" s="30">
        <v>-0.05</v>
      </c>
      <c r="H10" s="31">
        <f t="shared" si="1"/>
        <v>7.191140514885661E-4</v>
      </c>
      <c r="I10" s="31">
        <f t="shared" si="2"/>
        <v>0.30467639253055656</v>
      </c>
      <c r="J10" s="32">
        <f t="shared" si="5"/>
        <v>21.184149572649599</v>
      </c>
      <c r="K10" s="32">
        <f t="shared" si="3"/>
        <v>2.6480186965811998</v>
      </c>
      <c r="L10" s="29">
        <v>55</v>
      </c>
      <c r="M10" s="33">
        <f t="shared" si="6"/>
        <v>0.14545454545454545</v>
      </c>
      <c r="N10" s="29">
        <v>0</v>
      </c>
      <c r="O10" s="34">
        <f t="shared" ref="O10:P10" si="18">D10/7</f>
        <v>1.1428571428571428</v>
      </c>
      <c r="P10" s="34">
        <f t="shared" si="18"/>
        <v>0</v>
      </c>
      <c r="Q10" s="29">
        <f t="shared" si="8"/>
        <v>0</v>
      </c>
      <c r="R10" s="29"/>
      <c r="S10" s="35" t="e">
        <v>#N/A</v>
      </c>
      <c r="T10" s="28">
        <v>240</v>
      </c>
      <c r="U10" s="36">
        <v>120</v>
      </c>
      <c r="V10" s="37" t="s">
        <v>888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1.8749999999999999E-2</v>
      </c>
      <c r="AD10" s="39">
        <f t="shared" si="12"/>
        <v>-0.20699999999999999</v>
      </c>
      <c r="AE10" s="39">
        <v>-3.48</v>
      </c>
      <c r="AF10" s="39">
        <v>-1.2274188034188001</v>
      </c>
      <c r="AG10" s="39">
        <v>0</v>
      </c>
    </row>
    <row r="11" spans="1:33" ht="15.75" customHeight="1" x14ac:dyDescent="0.2">
      <c r="A11" s="28" t="s">
        <v>47</v>
      </c>
      <c r="B11" s="28" t="s">
        <v>561</v>
      </c>
      <c r="C11" s="15">
        <f t="shared" si="4"/>
        <v>7.9899999999999993</v>
      </c>
      <c r="D11" s="29">
        <v>10</v>
      </c>
      <c r="E11" s="29">
        <v>0</v>
      </c>
      <c r="F11" s="30">
        <v>79.899999999999991</v>
      </c>
      <c r="G11" s="30">
        <v>-0.05</v>
      </c>
      <c r="H11" s="31">
        <f t="shared" si="1"/>
        <v>6.2578222778473104E-4</v>
      </c>
      <c r="I11" s="31">
        <f t="shared" si="2"/>
        <v>0.25697198955959949</v>
      </c>
      <c r="J11" s="32">
        <f t="shared" si="5"/>
        <v>20.532061965811998</v>
      </c>
      <c r="K11" s="32">
        <f t="shared" si="3"/>
        <v>2.0532061965811996</v>
      </c>
      <c r="L11" s="29">
        <v>32</v>
      </c>
      <c r="M11" s="33">
        <f t="shared" si="6"/>
        <v>0.3125</v>
      </c>
      <c r="N11" s="29">
        <v>17</v>
      </c>
      <c r="O11" s="34">
        <f t="shared" ref="O11:P11" si="19">D11/7</f>
        <v>1.4285714285714286</v>
      </c>
      <c r="P11" s="34">
        <f t="shared" si="19"/>
        <v>0</v>
      </c>
      <c r="Q11" s="29">
        <f t="shared" si="8"/>
        <v>11</v>
      </c>
      <c r="R11" s="29"/>
      <c r="S11" s="35">
        <v>5.4564102564102503</v>
      </c>
      <c r="T11" s="28">
        <v>1080</v>
      </c>
      <c r="U11" s="36">
        <v>120</v>
      </c>
      <c r="V11" s="37" t="s">
        <v>889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1.8749999999999999E-2</v>
      </c>
      <c r="AD11" s="39">
        <f t="shared" si="12"/>
        <v>-0.25874999999999998</v>
      </c>
      <c r="AE11" s="39">
        <v>-3.48</v>
      </c>
      <c r="AF11" s="39">
        <v>-1.2274188034188001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7.3751724137931065</v>
      </c>
      <c r="D12" s="29">
        <v>29</v>
      </c>
      <c r="E12" s="29">
        <v>2</v>
      </c>
      <c r="F12" s="30">
        <v>213.88000000000008</v>
      </c>
      <c r="G12" s="30">
        <v>-0.15000000000000002</v>
      </c>
      <c r="H12" s="31">
        <f t="shared" si="1"/>
        <v>7.0132784739106028E-4</v>
      </c>
      <c r="I12" s="31">
        <f t="shared" si="2"/>
        <v>0.20751112633651972</v>
      </c>
      <c r="J12" s="32">
        <f t="shared" si="5"/>
        <v>44.382479700854852</v>
      </c>
      <c r="K12" s="32">
        <f t="shared" si="3"/>
        <v>1.5304303345122363</v>
      </c>
      <c r="L12" s="29">
        <v>40</v>
      </c>
      <c r="M12" s="33">
        <f t="shared" si="6"/>
        <v>0.72499999999999998</v>
      </c>
      <c r="N12" s="29">
        <v>24</v>
      </c>
      <c r="O12" s="34">
        <f t="shared" ref="O12:P12" si="20">D12/7</f>
        <v>4.1428571428571432</v>
      </c>
      <c r="P12" s="34">
        <f t="shared" si="20"/>
        <v>0.2857142857142857</v>
      </c>
      <c r="Q12" s="29">
        <f t="shared" si="8"/>
        <v>5</v>
      </c>
      <c r="R12" s="29"/>
      <c r="S12" s="35">
        <v>7.8832116788321098</v>
      </c>
      <c r="T12" s="28">
        <v>960</v>
      </c>
      <c r="U12" s="36">
        <v>120</v>
      </c>
      <c r="V12" s="37" t="s">
        <v>890</v>
      </c>
      <c r="W12" s="28">
        <v>0</v>
      </c>
      <c r="X12" s="38">
        <f t="shared" si="9"/>
        <v>0</v>
      </c>
      <c r="Y12" s="39">
        <f t="shared" si="10"/>
        <v>7.5000000000000011E-2</v>
      </c>
      <c r="Z12" s="28">
        <v>2</v>
      </c>
      <c r="AA12" s="28" t="s">
        <v>34</v>
      </c>
      <c r="AB12" s="40">
        <f t="shared" si="11"/>
        <v>-0.69</v>
      </c>
      <c r="AC12" s="41">
        <v>1.8749999999999999E-2</v>
      </c>
      <c r="AD12" s="39">
        <f t="shared" si="12"/>
        <v>-0.75037500000000001</v>
      </c>
      <c r="AE12" s="39">
        <v>-3.48</v>
      </c>
      <c r="AF12" s="39">
        <v>-1.2274188034188001</v>
      </c>
      <c r="AG12" s="39">
        <v>0</v>
      </c>
    </row>
    <row r="13" spans="1:33" ht="15.75" customHeight="1" x14ac:dyDescent="0.2">
      <c r="A13" s="28" t="s">
        <v>51</v>
      </c>
      <c r="B13" s="28" t="s">
        <v>813</v>
      </c>
      <c r="C13" s="15">
        <f t="shared" si="4"/>
        <v>7.0620833333333346</v>
      </c>
      <c r="D13" s="29">
        <v>48</v>
      </c>
      <c r="E13" s="29">
        <v>1</v>
      </c>
      <c r="F13" s="32">
        <v>338.98000000000008</v>
      </c>
      <c r="G13" s="30">
        <v>0</v>
      </c>
      <c r="H13" s="31">
        <f t="shared" si="1"/>
        <v>0</v>
      </c>
      <c r="I13" s="31">
        <f t="shared" si="2"/>
        <v>0.17835565520089744</v>
      </c>
      <c r="J13" s="32">
        <f t="shared" si="5"/>
        <v>60.459000000000223</v>
      </c>
      <c r="K13" s="32">
        <f t="shared" si="3"/>
        <v>1.2595625000000046</v>
      </c>
      <c r="L13" s="29">
        <v>45</v>
      </c>
      <c r="M13" s="33">
        <f t="shared" si="6"/>
        <v>1.0666666666666667</v>
      </c>
      <c r="N13" s="29">
        <v>88</v>
      </c>
      <c r="O13" s="34">
        <f t="shared" ref="O13:P13" si="21">D13/7</f>
        <v>6.8571428571428568</v>
      </c>
      <c r="P13" s="34">
        <f t="shared" si="21"/>
        <v>0.14285714285714285</v>
      </c>
      <c r="Q13" s="29">
        <f t="shared" si="8"/>
        <v>12</v>
      </c>
      <c r="R13" s="29"/>
      <c r="S13" s="35">
        <v>4.1870503597122299</v>
      </c>
      <c r="T13" s="28">
        <v>960</v>
      </c>
      <c r="U13" s="36">
        <v>120</v>
      </c>
      <c r="V13" s="37" t="s">
        <v>890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1.8749999999999999E-2</v>
      </c>
      <c r="AD13" s="39">
        <f t="shared" si="12"/>
        <v>-1.242</v>
      </c>
      <c r="AE13" s="39">
        <v>-3.48</v>
      </c>
      <c r="AF13" s="39">
        <v>-1.2373333333333301</v>
      </c>
      <c r="AG13" s="39">
        <v>0</v>
      </c>
    </row>
    <row r="14" spans="1:33" ht="15.75" customHeight="1" x14ac:dyDescent="0.2">
      <c r="A14" s="28" t="s">
        <v>53</v>
      </c>
      <c r="B14" s="28" t="s">
        <v>891</v>
      </c>
      <c r="C14" s="15">
        <f t="shared" si="4"/>
        <v>7.0737878787878801</v>
      </c>
      <c r="D14" s="29">
        <v>66</v>
      </c>
      <c r="E14" s="29">
        <v>1</v>
      </c>
      <c r="F14" s="32">
        <v>466.87000000000006</v>
      </c>
      <c r="G14" s="30">
        <v>0</v>
      </c>
      <c r="H14" s="31">
        <f t="shared" si="1"/>
        <v>0</v>
      </c>
      <c r="I14" s="31">
        <f t="shared" si="2"/>
        <v>0.17946698224345162</v>
      </c>
      <c r="J14" s="32">
        <f t="shared" si="5"/>
        <v>83.787750000000273</v>
      </c>
      <c r="K14" s="32">
        <f t="shared" si="3"/>
        <v>1.2695113636363677</v>
      </c>
      <c r="L14" s="29">
        <v>68</v>
      </c>
      <c r="M14" s="33">
        <f t="shared" si="6"/>
        <v>0.97058823529411764</v>
      </c>
      <c r="N14" s="29">
        <v>21</v>
      </c>
      <c r="O14" s="34">
        <f t="shared" ref="O14:P14" si="22">D14/7</f>
        <v>9.4285714285714288</v>
      </c>
      <c r="P14" s="34">
        <f t="shared" si="22"/>
        <v>0.14285714285714285</v>
      </c>
      <c r="Q14" s="29">
        <f t="shared" si="8"/>
        <v>2</v>
      </c>
      <c r="R14" s="29"/>
      <c r="S14" s="35">
        <v>6.7476635514018604</v>
      </c>
      <c r="T14" s="28">
        <v>960</v>
      </c>
      <c r="U14" s="36">
        <v>120</v>
      </c>
      <c r="V14" s="37" t="s">
        <v>890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1.8749999999999999E-2</v>
      </c>
      <c r="AD14" s="39">
        <f t="shared" si="12"/>
        <v>-1.7077499999999999</v>
      </c>
      <c r="AE14" s="39">
        <v>-3.48</v>
      </c>
      <c r="AF14" s="39">
        <v>-1.2373333333333301</v>
      </c>
      <c r="AG14" s="39">
        <v>0</v>
      </c>
    </row>
    <row r="15" spans="1:33" ht="15.75" customHeight="1" x14ac:dyDescent="0.2">
      <c r="A15" s="28" t="s">
        <v>54</v>
      </c>
      <c r="B15" s="28" t="s">
        <v>100</v>
      </c>
      <c r="C15" s="15">
        <f t="shared" si="4"/>
        <v>7.9072727272727272</v>
      </c>
      <c r="D15" s="29">
        <v>11</v>
      </c>
      <c r="E15" s="29">
        <v>3</v>
      </c>
      <c r="F15" s="32">
        <v>86.98</v>
      </c>
      <c r="G15" s="30">
        <v>-0.05</v>
      </c>
      <c r="H15" s="31">
        <f t="shared" si="1"/>
        <v>5.7484479190618529E-4</v>
      </c>
      <c r="I15" s="31">
        <f t="shared" si="2"/>
        <v>0.245777285966123</v>
      </c>
      <c r="J15" s="32">
        <f t="shared" si="5"/>
        <v>21.377708333333381</v>
      </c>
      <c r="K15" s="32">
        <f t="shared" si="3"/>
        <v>1.9434280303030347</v>
      </c>
      <c r="L15" s="29">
        <v>51</v>
      </c>
      <c r="M15" s="33">
        <f t="shared" si="6"/>
        <v>0.21568627450980393</v>
      </c>
      <c r="N15" s="29">
        <v>4</v>
      </c>
      <c r="O15" s="34">
        <f t="shared" ref="O15:P15" si="23">D15/7</f>
        <v>1.5714285714285714</v>
      </c>
      <c r="P15" s="34">
        <f t="shared" si="23"/>
        <v>0.42857142857142855</v>
      </c>
      <c r="Q15" s="29">
        <f t="shared" si="8"/>
        <v>2</v>
      </c>
      <c r="R15" s="29"/>
      <c r="S15" s="35">
        <v>10.3098591549295</v>
      </c>
      <c r="T15" s="28">
        <v>960</v>
      </c>
      <c r="U15" s="36">
        <v>120</v>
      </c>
      <c r="V15" s="37" t="s">
        <v>890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1.8749999999999999E-2</v>
      </c>
      <c r="AD15" s="39">
        <f t="shared" si="12"/>
        <v>-0.28462499999999996</v>
      </c>
      <c r="AE15" s="39">
        <v>-3.48</v>
      </c>
      <c r="AF15" s="39">
        <v>-1.2673333333333301</v>
      </c>
      <c r="AG15" s="39">
        <v>0</v>
      </c>
    </row>
    <row r="16" spans="1:33" ht="15.75" customHeight="1" x14ac:dyDescent="0.2">
      <c r="A16" s="28" t="s">
        <v>56</v>
      </c>
      <c r="B16" s="28" t="s">
        <v>100</v>
      </c>
      <c r="C16" s="15">
        <f t="shared" si="4"/>
        <v>7.7999999999999989</v>
      </c>
      <c r="D16" s="29">
        <v>7</v>
      </c>
      <c r="E16" s="29">
        <v>0</v>
      </c>
      <c r="F16" s="32">
        <v>54.599999999999994</v>
      </c>
      <c r="G16" s="30">
        <v>-0.13</v>
      </c>
      <c r="H16" s="31">
        <f t="shared" si="1"/>
        <v>2.3809523809523812E-3</v>
      </c>
      <c r="I16" s="31">
        <f t="shared" si="2"/>
        <v>0.23566926129426163</v>
      </c>
      <c r="J16" s="32">
        <f t="shared" si="5"/>
        <v>12.867541666666684</v>
      </c>
      <c r="K16" s="32">
        <f t="shared" si="3"/>
        <v>1.8382202380952406</v>
      </c>
      <c r="L16" s="29">
        <v>42</v>
      </c>
      <c r="M16" s="33">
        <f t="shared" si="6"/>
        <v>0.16666666666666666</v>
      </c>
      <c r="N16" s="29">
        <v>0</v>
      </c>
      <c r="O16" s="34">
        <f t="shared" ref="O16:P16" si="24">D16/7</f>
        <v>1</v>
      </c>
      <c r="P16" s="34">
        <f t="shared" si="24"/>
        <v>0</v>
      </c>
      <c r="Q16" s="29">
        <f t="shared" si="8"/>
        <v>0</v>
      </c>
      <c r="R16" s="29"/>
      <c r="S16" s="35" t="e">
        <v>#N/A</v>
      </c>
      <c r="T16" s="28">
        <v>960</v>
      </c>
      <c r="U16" s="36">
        <v>120</v>
      </c>
      <c r="V16" s="37" t="s">
        <v>890</v>
      </c>
      <c r="W16" s="28">
        <v>1</v>
      </c>
      <c r="X16" s="38">
        <f t="shared" si="9"/>
        <v>0.14285714285714285</v>
      </c>
      <c r="Y16" s="39">
        <f t="shared" si="10"/>
        <v>0.13</v>
      </c>
      <c r="Z16" s="28">
        <v>0</v>
      </c>
      <c r="AA16" s="28" t="s">
        <v>34</v>
      </c>
      <c r="AB16" s="40">
        <f t="shared" si="11"/>
        <v>-0.69</v>
      </c>
      <c r="AC16" s="41">
        <v>1.8749999999999999E-2</v>
      </c>
      <c r="AD16" s="39">
        <f t="shared" si="12"/>
        <v>-0.18112499999999998</v>
      </c>
      <c r="AE16" s="39">
        <v>-3.48</v>
      </c>
      <c r="AF16" s="39">
        <v>-1.2673333333333301</v>
      </c>
      <c r="AG16" s="39">
        <v>0</v>
      </c>
    </row>
    <row r="17" spans="1:33" ht="15.75" customHeight="1" x14ac:dyDescent="0.2">
      <c r="A17" s="28" t="s">
        <v>58</v>
      </c>
      <c r="B17" s="28" t="s">
        <v>100</v>
      </c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960</v>
      </c>
      <c r="U17" s="36">
        <v>120</v>
      </c>
      <c r="V17" s="37" t="s">
        <v>890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1.8749999999999999E-2</v>
      </c>
      <c r="AD17" s="39">
        <f t="shared" si="12"/>
        <v>0</v>
      </c>
      <c r="AE17" s="39">
        <v>-3.48</v>
      </c>
      <c r="AF17" s="39">
        <v>-1.2673333333333301</v>
      </c>
      <c r="AG17" s="39">
        <v>0</v>
      </c>
    </row>
    <row r="18" spans="1:33" ht="15.75" customHeight="1" x14ac:dyDescent="0.2">
      <c r="A18" s="28" t="s">
        <v>59</v>
      </c>
      <c r="B18" s="28" t="s">
        <v>100</v>
      </c>
      <c r="C18" s="15">
        <f t="shared" si="4"/>
        <v>7.8</v>
      </c>
      <c r="D18" s="29">
        <v>1</v>
      </c>
      <c r="E18" s="29">
        <v>0</v>
      </c>
      <c r="F18" s="32">
        <v>7.8</v>
      </c>
      <c r="G18" s="30">
        <v>0</v>
      </c>
      <c r="H18" s="31">
        <f t="shared" si="1"/>
        <v>0</v>
      </c>
      <c r="I18" s="31">
        <f t="shared" si="2"/>
        <v>0.23805021367521401</v>
      </c>
      <c r="J18" s="32">
        <f t="shared" si="5"/>
        <v>1.8567916666666693</v>
      </c>
      <c r="K18" s="32">
        <f t="shared" si="3"/>
        <v>1.8567916666666693</v>
      </c>
      <c r="L18" s="29">
        <v>3</v>
      </c>
      <c r="M18" s="33">
        <f t="shared" si="6"/>
        <v>0.33333333333333331</v>
      </c>
      <c r="N18" s="29">
        <v>1</v>
      </c>
      <c r="O18" s="34">
        <f t="shared" ref="O18:P18" si="26">D18/7</f>
        <v>0.14285714285714285</v>
      </c>
      <c r="P18" s="34">
        <f t="shared" si="26"/>
        <v>0</v>
      </c>
      <c r="Q18" s="29">
        <f t="shared" si="8"/>
        <v>7</v>
      </c>
      <c r="R18" s="29"/>
      <c r="S18" s="35" t="e">
        <v>#N/A</v>
      </c>
      <c r="T18" s="28">
        <v>840</v>
      </c>
      <c r="U18" s="36">
        <v>0</v>
      </c>
      <c r="V18" s="37" t="s">
        <v>892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1.8749999999999999E-2</v>
      </c>
      <c r="AD18" s="39">
        <f t="shared" si="12"/>
        <v>-2.5874999999999999E-2</v>
      </c>
      <c r="AE18" s="39">
        <v>-3.48</v>
      </c>
      <c r="AF18" s="39">
        <v>-1.2673333333333301</v>
      </c>
      <c r="AG18" s="39">
        <v>0</v>
      </c>
    </row>
    <row r="19" spans="1:33" ht="15.75" customHeight="1" x14ac:dyDescent="0.2">
      <c r="A19" s="28" t="s">
        <v>60</v>
      </c>
      <c r="B19" s="28" t="s">
        <v>893</v>
      </c>
      <c r="C19" s="15">
        <f t="shared" si="4"/>
        <v>8.1257142857142846</v>
      </c>
      <c r="D19" s="29">
        <v>7</v>
      </c>
      <c r="E19" s="29">
        <v>0</v>
      </c>
      <c r="F19" s="32">
        <v>56.879999999999988</v>
      </c>
      <c r="G19" s="30">
        <v>0</v>
      </c>
      <c r="H19" s="31">
        <f t="shared" si="1"/>
        <v>0</v>
      </c>
      <c r="I19" s="31">
        <f t="shared" si="2"/>
        <v>0.25525741326769802</v>
      </c>
      <c r="J19" s="32">
        <f t="shared" si="5"/>
        <v>14.519041666666661</v>
      </c>
      <c r="K19" s="32">
        <f t="shared" si="3"/>
        <v>2.0741488095238085</v>
      </c>
      <c r="L19" s="29">
        <v>14</v>
      </c>
      <c r="M19" s="33">
        <f t="shared" si="6"/>
        <v>0.5</v>
      </c>
      <c r="N19" s="29">
        <v>118</v>
      </c>
      <c r="O19" s="34">
        <f t="shared" ref="O19:P19" si="27">D19/7</f>
        <v>1</v>
      </c>
      <c r="P19" s="34">
        <f t="shared" si="27"/>
        <v>0</v>
      </c>
      <c r="Q19" s="29">
        <f t="shared" si="8"/>
        <v>118</v>
      </c>
      <c r="R19" s="29"/>
      <c r="S19" s="35">
        <v>7.5374149659863896</v>
      </c>
      <c r="T19" s="28">
        <v>840</v>
      </c>
      <c r="U19" s="36">
        <v>420</v>
      </c>
      <c r="V19" s="37" t="s">
        <v>894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1.8749999999999999E-2</v>
      </c>
      <c r="AD19" s="39">
        <f t="shared" si="12"/>
        <v>-0.18112499999999998</v>
      </c>
      <c r="AE19" s="39">
        <v>-3.48</v>
      </c>
      <c r="AF19" s="39">
        <v>-1.3268333333333333</v>
      </c>
      <c r="AG19" s="39">
        <v>0</v>
      </c>
    </row>
    <row r="20" spans="1:33" ht="15.75" customHeight="1" x14ac:dyDescent="0.2">
      <c r="A20" s="28" t="s">
        <v>62</v>
      </c>
      <c r="B20" s="28" t="s">
        <v>426</v>
      </c>
      <c r="C20" s="15">
        <f t="shared" si="4"/>
        <v>7.2370588235294102</v>
      </c>
      <c r="D20" s="29">
        <v>17</v>
      </c>
      <c r="E20" s="29">
        <v>1</v>
      </c>
      <c r="F20" s="32">
        <v>123.02999999999997</v>
      </c>
      <c r="G20" s="30">
        <v>-0.11000000000000001</v>
      </c>
      <c r="H20" s="31">
        <f t="shared" si="1"/>
        <v>8.9409087214500557E-4</v>
      </c>
      <c r="I20" s="31">
        <f t="shared" si="2"/>
        <v>0.18133348234847854</v>
      </c>
      <c r="J20" s="32">
        <f t="shared" si="5"/>
        <v>22.309458333333311</v>
      </c>
      <c r="K20" s="32">
        <f t="shared" si="3"/>
        <v>1.3123210784313712</v>
      </c>
      <c r="L20" s="29">
        <v>40</v>
      </c>
      <c r="M20" s="33">
        <f t="shared" si="6"/>
        <v>0.42499999999999999</v>
      </c>
      <c r="N20" s="29">
        <v>100</v>
      </c>
      <c r="O20" s="34">
        <f t="shared" ref="O20:P20" si="28">D20/7</f>
        <v>2.4285714285714284</v>
      </c>
      <c r="P20" s="34">
        <f t="shared" si="28"/>
        <v>0.14285714285714285</v>
      </c>
      <c r="Q20" s="29">
        <f t="shared" si="8"/>
        <v>38</v>
      </c>
      <c r="R20" s="29"/>
      <c r="S20" s="35">
        <v>4.9870129870129798</v>
      </c>
      <c r="T20" s="28">
        <v>840</v>
      </c>
      <c r="U20" s="36">
        <v>420</v>
      </c>
      <c r="V20" s="37" t="s">
        <v>895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1.8749999999999999E-2</v>
      </c>
      <c r="AD20" s="39">
        <f t="shared" si="12"/>
        <v>-0.43987499999999996</v>
      </c>
      <c r="AE20" s="39">
        <v>-3.48</v>
      </c>
      <c r="AF20" s="39">
        <v>-1.3268333333333333</v>
      </c>
      <c r="AG20" s="39">
        <v>0</v>
      </c>
    </row>
    <row r="21" spans="1:33" ht="15.75" customHeight="1" x14ac:dyDescent="0.2">
      <c r="A21" s="28" t="s">
        <v>63</v>
      </c>
      <c r="B21" s="28" t="s">
        <v>896</v>
      </c>
      <c r="C21" s="15">
        <f t="shared" si="4"/>
        <v>7.2608695652173916</v>
      </c>
      <c r="D21" s="29">
        <v>23</v>
      </c>
      <c r="E21" s="29">
        <v>2</v>
      </c>
      <c r="F21" s="32">
        <v>167</v>
      </c>
      <c r="G21" s="30">
        <v>-0.02</v>
      </c>
      <c r="H21" s="31">
        <f t="shared" si="1"/>
        <v>1.1976047904191617E-4</v>
      </c>
      <c r="I21" s="31">
        <f t="shared" si="2"/>
        <v>0.1842976546906186</v>
      </c>
      <c r="J21" s="32">
        <f t="shared" si="5"/>
        <v>30.777708333333305</v>
      </c>
      <c r="K21" s="32">
        <f t="shared" si="3"/>
        <v>1.3381612318840568</v>
      </c>
      <c r="L21" s="29">
        <v>27</v>
      </c>
      <c r="M21" s="33">
        <f t="shared" si="6"/>
        <v>0.85185185185185186</v>
      </c>
      <c r="N21" s="29">
        <v>63</v>
      </c>
      <c r="O21" s="34">
        <f t="shared" ref="O21:P21" si="29">D21/7</f>
        <v>3.2857142857142856</v>
      </c>
      <c r="P21" s="34">
        <f t="shared" si="29"/>
        <v>0.2857142857142857</v>
      </c>
      <c r="Q21" s="29">
        <f t="shared" si="8"/>
        <v>17</v>
      </c>
      <c r="R21" s="29"/>
      <c r="S21" s="35">
        <v>3.4421364985163199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1.8749999999999999E-2</v>
      </c>
      <c r="AD21" s="39">
        <f t="shared" si="12"/>
        <v>-0.59512500000000002</v>
      </c>
      <c r="AE21" s="39">
        <v>-3.48</v>
      </c>
      <c r="AF21" s="39">
        <v>-1.3268333333333333</v>
      </c>
      <c r="AG21" s="39">
        <v>0</v>
      </c>
    </row>
    <row r="22" spans="1:33" ht="15.75" customHeight="1" x14ac:dyDescent="0.2">
      <c r="A22" s="28" t="s">
        <v>64</v>
      </c>
      <c r="B22" s="28" t="s">
        <v>111</v>
      </c>
      <c r="C22" s="15">
        <f t="shared" si="4"/>
        <v>7.9285714285714288</v>
      </c>
      <c r="D22" s="29">
        <v>14</v>
      </c>
      <c r="E22" s="29">
        <v>3</v>
      </c>
      <c r="F22" s="30">
        <v>111</v>
      </c>
      <c r="G22" s="30">
        <v>0</v>
      </c>
      <c r="H22" s="31">
        <f t="shared" si="1"/>
        <v>0</v>
      </c>
      <c r="I22" s="31">
        <f t="shared" si="2"/>
        <v>0.24046921921921921</v>
      </c>
      <c r="J22" s="32">
        <f t="shared" si="5"/>
        <v>26.692083333333333</v>
      </c>
      <c r="K22" s="32">
        <f t="shared" si="3"/>
        <v>1.9065773809523809</v>
      </c>
      <c r="L22" s="29">
        <v>31</v>
      </c>
      <c r="M22" s="33">
        <f t="shared" si="6"/>
        <v>0.45161290322580644</v>
      </c>
      <c r="N22" s="29">
        <v>44</v>
      </c>
      <c r="O22" s="34">
        <f t="shared" ref="O22:P22" si="30">D22/7</f>
        <v>2</v>
      </c>
      <c r="P22" s="34">
        <f t="shared" si="30"/>
        <v>0.42857142857142855</v>
      </c>
      <c r="Q22" s="29">
        <f t="shared" si="8"/>
        <v>18</v>
      </c>
      <c r="R22" s="29"/>
      <c r="S22" s="35">
        <v>5.0666666666666602</v>
      </c>
      <c r="T22" s="28">
        <v>840</v>
      </c>
      <c r="U22" s="36">
        <v>420</v>
      </c>
      <c r="V22" s="37" t="s">
        <v>897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1.8749999999999999E-2</v>
      </c>
      <c r="AD22" s="39">
        <f t="shared" si="12"/>
        <v>-0.36224999999999996</v>
      </c>
      <c r="AE22" s="39">
        <v>-3.48</v>
      </c>
      <c r="AF22" s="39">
        <v>-1.3268333333333333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8.0444444444444443</v>
      </c>
      <c r="D23" s="29">
        <v>18</v>
      </c>
      <c r="E23" s="29">
        <v>1</v>
      </c>
      <c r="F23" s="32">
        <v>144.79999999999998</v>
      </c>
      <c r="G23" s="30">
        <v>-0.06</v>
      </c>
      <c r="H23" s="31">
        <f t="shared" si="1"/>
        <v>4.1436464088397796E-4</v>
      </c>
      <c r="I23" s="31">
        <f t="shared" si="2"/>
        <v>0.24883459944751374</v>
      </c>
      <c r="J23" s="32">
        <f t="shared" si="5"/>
        <v>36.031249999999986</v>
      </c>
      <c r="K23" s="32">
        <f t="shared" si="3"/>
        <v>2.0017361111111103</v>
      </c>
      <c r="L23" s="29">
        <v>38</v>
      </c>
      <c r="M23" s="33">
        <f t="shared" si="6"/>
        <v>0.47368421052631576</v>
      </c>
      <c r="N23" s="29">
        <v>35</v>
      </c>
      <c r="O23" s="34">
        <f t="shared" ref="O23:P23" si="31">D23/7</f>
        <v>2.5714285714285716</v>
      </c>
      <c r="P23" s="34">
        <f t="shared" si="31"/>
        <v>0.14285714285714285</v>
      </c>
      <c r="Q23" s="29">
        <f t="shared" si="8"/>
        <v>12</v>
      </c>
      <c r="R23" s="29"/>
      <c r="S23" s="35">
        <v>7.4</v>
      </c>
      <c r="T23" s="28">
        <v>840</v>
      </c>
      <c r="U23" s="36">
        <v>420</v>
      </c>
      <c r="V23" s="37" t="s">
        <v>897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1.8749999999999999E-2</v>
      </c>
      <c r="AD23" s="39">
        <f t="shared" si="12"/>
        <v>-0.46575</v>
      </c>
      <c r="AE23" s="39">
        <v>-3.48</v>
      </c>
      <c r="AF23" s="39">
        <v>-1.3268333333333333</v>
      </c>
      <c r="AG23" s="39">
        <v>0</v>
      </c>
    </row>
    <row r="24" spans="1:33" ht="15.75" customHeight="1" x14ac:dyDescent="0.2">
      <c r="A24" s="28" t="s">
        <v>66</v>
      </c>
      <c r="B24" s="28" t="s">
        <v>898</v>
      </c>
      <c r="C24" s="15">
        <f t="shared" si="4"/>
        <v>7.95</v>
      </c>
      <c r="D24" s="29">
        <v>23</v>
      </c>
      <c r="E24" s="29">
        <v>1</v>
      </c>
      <c r="F24" s="32">
        <v>182.85</v>
      </c>
      <c r="G24" s="32">
        <v>0</v>
      </c>
      <c r="H24" s="31">
        <f t="shared" si="1"/>
        <v>0</v>
      </c>
      <c r="I24" s="31">
        <f t="shared" si="2"/>
        <v>0.24211215932914032</v>
      </c>
      <c r="J24" s="32">
        <f t="shared" si="5"/>
        <v>44.270208333333308</v>
      </c>
      <c r="K24" s="32">
        <f t="shared" si="3"/>
        <v>1.9247916666666656</v>
      </c>
      <c r="L24" s="29">
        <v>44</v>
      </c>
      <c r="M24" s="33">
        <f t="shared" si="6"/>
        <v>0.52272727272727271</v>
      </c>
      <c r="N24" s="29">
        <v>15</v>
      </c>
      <c r="O24" s="34">
        <f t="shared" ref="O24:P24" si="32">D24/7</f>
        <v>3.2857142857142856</v>
      </c>
      <c r="P24" s="34">
        <f t="shared" si="32"/>
        <v>0.14285714285714285</v>
      </c>
      <c r="Q24" s="29">
        <f t="shared" si="8"/>
        <v>4</v>
      </c>
      <c r="R24" s="29"/>
      <c r="S24" s="35">
        <v>6.1468926553672301</v>
      </c>
      <c r="T24" s="28">
        <v>840</v>
      </c>
      <c r="U24" s="36">
        <v>420</v>
      </c>
      <c r="V24" s="37" t="s">
        <v>899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1.8749999999999999E-2</v>
      </c>
      <c r="AD24" s="39">
        <f t="shared" si="12"/>
        <v>-0.59512500000000002</v>
      </c>
      <c r="AE24" s="39">
        <v>-3.48</v>
      </c>
      <c r="AF24" s="39">
        <v>-1.3268333333333333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8.1870000000000012</v>
      </c>
      <c r="D25" s="29">
        <v>10</v>
      </c>
      <c r="E25" s="29">
        <v>0</v>
      </c>
      <c r="F25" s="32">
        <v>81.87</v>
      </c>
      <c r="G25" s="32">
        <v>0</v>
      </c>
      <c r="H25" s="31">
        <f t="shared" si="1"/>
        <v>0</v>
      </c>
      <c r="I25" s="31">
        <f t="shared" si="2"/>
        <v>0.2593227067301821</v>
      </c>
      <c r="J25" s="32">
        <f t="shared" si="5"/>
        <v>21.230750000000008</v>
      </c>
      <c r="K25" s="32">
        <f t="shared" si="3"/>
        <v>2.1230750000000009</v>
      </c>
      <c r="L25" s="29">
        <v>18</v>
      </c>
      <c r="M25" s="33">
        <f t="shared" si="6"/>
        <v>0.55555555555555558</v>
      </c>
      <c r="N25" s="29">
        <v>0</v>
      </c>
      <c r="O25" s="34">
        <f t="shared" ref="O25:P25" si="33">D25/7</f>
        <v>1.4285714285714286</v>
      </c>
      <c r="P25" s="34">
        <f t="shared" si="33"/>
        <v>0</v>
      </c>
      <c r="Q25" s="29">
        <f t="shared" si="8"/>
        <v>0</v>
      </c>
      <c r="R25" s="29"/>
      <c r="S25" s="35">
        <v>9.0666666666666664</v>
      </c>
      <c r="T25" s="28">
        <v>1260</v>
      </c>
      <c r="U25" s="36">
        <v>420</v>
      </c>
      <c r="V25" s="37" t="s">
        <v>900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1.8749999999999999E-2</v>
      </c>
      <c r="AD25" s="39">
        <f t="shared" si="12"/>
        <v>-0.25874999999999998</v>
      </c>
      <c r="AE25" s="39">
        <v>-3.48</v>
      </c>
      <c r="AF25" s="39">
        <v>-1.33</v>
      </c>
      <c r="AG25" s="39">
        <v>0</v>
      </c>
    </row>
    <row r="26" spans="1:33" ht="15.75" customHeight="1" x14ac:dyDescent="0.2">
      <c r="A26" s="14" t="s">
        <v>68</v>
      </c>
      <c r="B26" s="14" t="s">
        <v>901</v>
      </c>
      <c r="C26" s="15">
        <f t="shared" si="4"/>
        <v>8.74</v>
      </c>
      <c r="D26" s="16">
        <v>1</v>
      </c>
      <c r="E26" s="16">
        <v>0</v>
      </c>
      <c r="F26" s="17">
        <v>8.74</v>
      </c>
      <c r="G26" s="17">
        <v>0</v>
      </c>
      <c r="H26" s="31">
        <f t="shared" si="1"/>
        <v>0</v>
      </c>
      <c r="I26" s="31">
        <f t="shared" si="2"/>
        <v>0.2966161327231121</v>
      </c>
      <c r="J26" s="32">
        <f t="shared" si="5"/>
        <v>2.592425</v>
      </c>
      <c r="K26" s="32">
        <f t="shared" si="3"/>
        <v>2.592425</v>
      </c>
      <c r="L26" s="16">
        <v>1</v>
      </c>
      <c r="M26" s="33">
        <f t="shared" si="6"/>
        <v>1</v>
      </c>
      <c r="N26" s="16">
        <v>1</v>
      </c>
      <c r="O26" s="34">
        <f t="shared" ref="O26:P26" si="34">D26/7</f>
        <v>0.14285714285714285</v>
      </c>
      <c r="P26" s="34">
        <f t="shared" si="34"/>
        <v>0</v>
      </c>
      <c r="Q26" s="29">
        <f t="shared" si="8"/>
        <v>7</v>
      </c>
      <c r="R26" s="29"/>
      <c r="S26" s="21">
        <v>0</v>
      </c>
      <c r="T26" s="28">
        <v>840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1.8749999999999999E-2</v>
      </c>
      <c r="AD26" s="39">
        <f t="shared" si="12"/>
        <v>-2.5874999999999999E-2</v>
      </c>
      <c r="AE26" s="25">
        <v>-3.48</v>
      </c>
      <c r="AF26" s="25">
        <v>-1.3307</v>
      </c>
      <c r="AG26" s="25">
        <v>0</v>
      </c>
    </row>
    <row r="27" spans="1:33" ht="15.75" customHeight="1" x14ac:dyDescent="0.2">
      <c r="A27" s="14" t="s">
        <v>69</v>
      </c>
      <c r="B27" s="14" t="s">
        <v>902</v>
      </c>
      <c r="C27" s="15">
        <f t="shared" si="4"/>
        <v>8.69</v>
      </c>
      <c r="D27" s="16">
        <v>6</v>
      </c>
      <c r="E27" s="16">
        <v>0</v>
      </c>
      <c r="F27" s="17">
        <v>52.14</v>
      </c>
      <c r="G27" s="17">
        <v>0</v>
      </c>
      <c r="H27" s="31">
        <f t="shared" si="1"/>
        <v>0</v>
      </c>
      <c r="I27" s="31">
        <f t="shared" si="2"/>
        <v>0.24602128883774455</v>
      </c>
      <c r="J27" s="32">
        <f t="shared" si="5"/>
        <v>12.82755</v>
      </c>
      <c r="K27" s="32">
        <f t="shared" si="3"/>
        <v>2.1379250000000001</v>
      </c>
      <c r="L27" s="16">
        <v>50</v>
      </c>
      <c r="M27" s="33">
        <f t="shared" si="6"/>
        <v>0.12</v>
      </c>
      <c r="N27" s="16">
        <v>415</v>
      </c>
      <c r="O27" s="34">
        <f t="shared" ref="O27:P27" si="35">D27/7</f>
        <v>0.8571428571428571</v>
      </c>
      <c r="P27" s="34">
        <f t="shared" si="35"/>
        <v>0</v>
      </c>
      <c r="Q27" s="29">
        <f t="shared" si="8"/>
        <v>484</v>
      </c>
      <c r="R27" s="29"/>
      <c r="S27" s="21">
        <v>1.2350597609561751</v>
      </c>
      <c r="T27" s="28">
        <v>840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1.8749999999999999E-2</v>
      </c>
      <c r="AD27" s="39">
        <f t="shared" si="12"/>
        <v>-0.15525</v>
      </c>
      <c r="AE27" s="25">
        <v>-3.64</v>
      </c>
      <c r="AF27" s="25">
        <v>-1.5827</v>
      </c>
      <c r="AG27" s="25">
        <v>0</v>
      </c>
    </row>
    <row r="28" spans="1:33" ht="15.75" customHeight="1" x14ac:dyDescent="0.2">
      <c r="A28" s="14" t="s">
        <v>70</v>
      </c>
      <c r="B28" s="14" t="s">
        <v>113</v>
      </c>
      <c r="C28" s="15">
        <f t="shared" si="4"/>
        <v>7.1373333333333333</v>
      </c>
      <c r="D28" s="16">
        <v>15</v>
      </c>
      <c r="E28" s="16">
        <v>5</v>
      </c>
      <c r="F28" s="17">
        <v>107.06</v>
      </c>
      <c r="G28" s="17">
        <v>0</v>
      </c>
      <c r="H28" s="31">
        <f t="shared" si="1"/>
        <v>0</v>
      </c>
      <c r="I28" s="31">
        <f t="shared" si="2"/>
        <v>0.11463081449654404</v>
      </c>
      <c r="J28" s="32">
        <f t="shared" si="5"/>
        <v>12.272375000000006</v>
      </c>
      <c r="K28" s="32">
        <f t="shared" si="3"/>
        <v>0.81815833333333365</v>
      </c>
      <c r="L28" s="16">
        <v>63</v>
      </c>
      <c r="M28" s="33">
        <f t="shared" si="6"/>
        <v>0.23809523809523808</v>
      </c>
      <c r="N28" s="16">
        <v>396</v>
      </c>
      <c r="O28" s="34">
        <f t="shared" ref="O28:P28" si="36">D28/7</f>
        <v>2.1428571428571428</v>
      </c>
      <c r="P28" s="34">
        <f t="shared" si="36"/>
        <v>0.7142857142857143</v>
      </c>
      <c r="Q28" s="29">
        <f t="shared" si="8"/>
        <v>138</v>
      </c>
      <c r="R28" s="29"/>
      <c r="S28" s="21">
        <v>1.135802469135802</v>
      </c>
      <c r="T28" s="28">
        <v>840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1.8749999999999999E-2</v>
      </c>
      <c r="AD28" s="39">
        <f t="shared" si="12"/>
        <v>-0.388125</v>
      </c>
      <c r="AE28" s="25">
        <v>-3.64</v>
      </c>
      <c r="AF28" s="25">
        <v>-1.5827</v>
      </c>
      <c r="AG28" s="25">
        <v>0</v>
      </c>
    </row>
    <row r="29" spans="1:33" ht="15.75" customHeight="1" x14ac:dyDescent="0.2">
      <c r="A29" s="14" t="s">
        <v>71</v>
      </c>
      <c r="B29" s="14" t="s">
        <v>117</v>
      </c>
      <c r="C29" s="15">
        <f t="shared" si="4"/>
        <v>6.95</v>
      </c>
      <c r="D29" s="16">
        <v>43</v>
      </c>
      <c r="E29" s="16">
        <v>1</v>
      </c>
      <c r="F29" s="17">
        <v>298.85000000000002</v>
      </c>
      <c r="G29" s="17">
        <v>-37.58</v>
      </c>
      <c r="H29" s="31">
        <f t="shared" si="1"/>
        <v>0.12574870336289107</v>
      </c>
      <c r="I29" s="31">
        <f t="shared" si="2"/>
        <v>-2.839220333411412E-2</v>
      </c>
      <c r="J29" s="32">
        <f t="shared" si="5"/>
        <v>-8.4850099664000052</v>
      </c>
      <c r="K29" s="32">
        <f t="shared" si="3"/>
        <v>-0.19732581317209313</v>
      </c>
      <c r="L29" s="16">
        <v>103</v>
      </c>
      <c r="M29" s="33">
        <f t="shared" si="6"/>
        <v>0.41747572815533979</v>
      </c>
      <c r="N29" s="16">
        <v>354</v>
      </c>
      <c r="O29" s="34">
        <f t="shared" ref="O29:P29" si="37">D29/7</f>
        <v>6.1428571428571432</v>
      </c>
      <c r="P29" s="34">
        <f t="shared" si="37"/>
        <v>0.14285714285714285</v>
      </c>
      <c r="Q29" s="29">
        <f t="shared" si="8"/>
        <v>56</v>
      </c>
      <c r="R29" s="29"/>
      <c r="S29" s="21">
        <v>1.459119496855346</v>
      </c>
      <c r="T29" s="28">
        <v>840</v>
      </c>
      <c r="U29" s="36" t="s">
        <v>33</v>
      </c>
      <c r="V29" s="37" t="s">
        <v>33</v>
      </c>
      <c r="W29" s="14">
        <v>7</v>
      </c>
      <c r="X29" s="38">
        <f t="shared" si="9"/>
        <v>0.16279069767441862</v>
      </c>
      <c r="Y29" s="39">
        <f t="shared" si="10"/>
        <v>2.8907692307692305</v>
      </c>
      <c r="Z29" s="14">
        <v>6</v>
      </c>
      <c r="AA29" s="28" t="s">
        <v>34</v>
      </c>
      <c r="AB29" s="40">
        <f t="shared" si="11"/>
        <v>-0.69</v>
      </c>
      <c r="AC29" s="41">
        <v>1.8749999999999999E-2</v>
      </c>
      <c r="AD29" s="39">
        <f t="shared" si="12"/>
        <v>-1.112625</v>
      </c>
      <c r="AE29" s="25">
        <v>-3.64</v>
      </c>
      <c r="AF29" s="25">
        <v>-1.5649973248</v>
      </c>
      <c r="AG29" s="25">
        <v>0</v>
      </c>
    </row>
    <row r="30" spans="1:33" ht="15.75" customHeight="1" x14ac:dyDescent="0.2">
      <c r="A30" s="14" t="s">
        <v>72</v>
      </c>
      <c r="B30" s="14" t="s">
        <v>903</v>
      </c>
      <c r="C30" s="15">
        <f t="shared" si="4"/>
        <v>6.9690109890109895</v>
      </c>
      <c r="D30" s="16">
        <v>91</v>
      </c>
      <c r="E30" s="16">
        <v>7</v>
      </c>
      <c r="F30" s="17">
        <v>634.18000000000006</v>
      </c>
      <c r="G30" s="17">
        <v>-23.43</v>
      </c>
      <c r="H30" s="31">
        <f t="shared" si="1"/>
        <v>3.694534674698035E-2</v>
      </c>
      <c r="I30" s="31">
        <f t="shared" si="2"/>
        <v>6.2464313669936038E-2</v>
      </c>
      <c r="J30" s="32">
        <f t="shared" si="5"/>
        <v>39.613618443200039</v>
      </c>
      <c r="K30" s="32">
        <f t="shared" si="3"/>
        <v>0.43531448838681364</v>
      </c>
      <c r="L30" s="16">
        <v>93</v>
      </c>
      <c r="M30" s="33">
        <f t="shared" si="6"/>
        <v>0.978494623655914</v>
      </c>
      <c r="N30" s="16">
        <v>249</v>
      </c>
      <c r="O30" s="34">
        <f t="shared" ref="O30:P30" si="38">D30/7</f>
        <v>13</v>
      </c>
      <c r="P30" s="34">
        <f t="shared" si="38"/>
        <v>1</v>
      </c>
      <c r="Q30" s="29">
        <f t="shared" si="8"/>
        <v>17</v>
      </c>
      <c r="R30" s="29"/>
      <c r="S30" s="21">
        <v>2.098039215686275</v>
      </c>
      <c r="T30" s="28">
        <v>840</v>
      </c>
      <c r="U30" s="36" t="s">
        <v>33</v>
      </c>
      <c r="V30" s="37" t="s">
        <v>33</v>
      </c>
      <c r="W30" s="14">
        <v>4</v>
      </c>
      <c r="X30" s="38">
        <f t="shared" si="9"/>
        <v>4.3956043956043959E-2</v>
      </c>
      <c r="Y30" s="39">
        <f t="shared" si="10"/>
        <v>2.92875</v>
      </c>
      <c r="Z30" s="14">
        <v>4</v>
      </c>
      <c r="AA30" s="28" t="s">
        <v>34</v>
      </c>
      <c r="AB30" s="40">
        <f t="shared" si="11"/>
        <v>-0.69</v>
      </c>
      <c r="AC30" s="41">
        <v>1.8749999999999999E-2</v>
      </c>
      <c r="AD30" s="39">
        <f t="shared" si="12"/>
        <v>-2.354625</v>
      </c>
      <c r="AE30" s="25">
        <v>-3.64</v>
      </c>
      <c r="AF30" s="25">
        <v>-1.5649973248</v>
      </c>
      <c r="AG30" s="25">
        <v>0</v>
      </c>
    </row>
    <row r="31" spans="1:33" ht="15.75" customHeight="1" x14ac:dyDescent="0.2">
      <c r="A31" s="14" t="s">
        <v>73</v>
      </c>
      <c r="B31" s="28" t="s">
        <v>98</v>
      </c>
      <c r="C31" s="15">
        <f t="shared" si="4"/>
        <v>8.4790624999999959</v>
      </c>
      <c r="D31" s="16">
        <v>32</v>
      </c>
      <c r="E31" s="16">
        <v>1</v>
      </c>
      <c r="F31" s="17">
        <v>271.32999999999987</v>
      </c>
      <c r="G31" s="42">
        <v>-0.94</v>
      </c>
      <c r="H31" s="31">
        <f t="shared" si="1"/>
        <v>3.4644160247668905E-3</v>
      </c>
      <c r="I31" s="31">
        <f t="shared" si="2"/>
        <v>0.22961922974385393</v>
      </c>
      <c r="J31" s="32">
        <f t="shared" si="5"/>
        <v>62.302585606399859</v>
      </c>
      <c r="K31" s="32">
        <f t="shared" si="3"/>
        <v>1.9469558001999956</v>
      </c>
      <c r="L31" s="16">
        <v>60</v>
      </c>
      <c r="M31" s="33">
        <f t="shared" si="6"/>
        <v>0.53333333333333333</v>
      </c>
      <c r="N31" s="16">
        <v>218</v>
      </c>
      <c r="O31" s="34">
        <f t="shared" ref="O31:P32" si="39">D31/7</f>
        <v>4.5714285714285712</v>
      </c>
      <c r="P31" s="34">
        <f t="shared" si="39"/>
        <v>0.14285714285714285</v>
      </c>
      <c r="Q31" s="29">
        <f t="shared" si="8"/>
        <v>46</v>
      </c>
      <c r="R31" s="29"/>
      <c r="S31" s="21">
        <v>4.1924398625429502</v>
      </c>
      <c r="T31" s="14">
        <v>420</v>
      </c>
      <c r="U31" s="22" t="s">
        <v>33</v>
      </c>
      <c r="V31" s="1" t="s">
        <v>1465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1.8749999999999999E-2</v>
      </c>
      <c r="AD31" s="39">
        <f t="shared" si="12"/>
        <v>-0.82799999999999996</v>
      </c>
      <c r="AE31" s="43">
        <v>-3.64</v>
      </c>
      <c r="AF31" s="43">
        <v>-1.5649973248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9.4472000000000005</v>
      </c>
      <c r="D32" s="52">
        <v>25</v>
      </c>
      <c r="E32" s="52">
        <v>1</v>
      </c>
      <c r="F32" s="53">
        <v>236.18</v>
      </c>
      <c r="G32" s="53">
        <v>-0.06</v>
      </c>
      <c r="H32" s="31">
        <f t="shared" si="1"/>
        <v>2.5404352612414259E-4</v>
      </c>
      <c r="I32" s="31">
        <f t="shared" si="2"/>
        <v>0.29605043559996613</v>
      </c>
      <c r="J32" s="32">
        <f t="shared" si="5"/>
        <v>69.921191880000009</v>
      </c>
      <c r="K32" s="32">
        <f t="shared" si="3"/>
        <v>2.7968476752000004</v>
      </c>
      <c r="L32" s="52">
        <v>56</v>
      </c>
      <c r="M32" s="33">
        <f t="shared" si="6"/>
        <v>0.44642857142857145</v>
      </c>
      <c r="N32" s="52">
        <v>199</v>
      </c>
      <c r="O32" s="34">
        <f t="shared" si="39"/>
        <v>3.5714285714285716</v>
      </c>
      <c r="P32" s="34">
        <f t="shared" si="39"/>
        <v>0.14285714285714285</v>
      </c>
      <c r="Q32" s="29">
        <f t="shared" si="8"/>
        <v>53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1.7312661498708011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1</v>
      </c>
      <c r="X32" s="38">
        <f t="shared" si="9"/>
        <v>0.04</v>
      </c>
      <c r="Y32" s="39">
        <f t="shared" si="10"/>
        <v>0.06</v>
      </c>
      <c r="Z32" s="51">
        <v>0</v>
      </c>
      <c r="AA32" s="51" t="s">
        <v>34</v>
      </c>
      <c r="AB32" s="40">
        <f t="shared" si="11"/>
        <v>-0.69</v>
      </c>
      <c r="AC32" s="57">
        <v>1.8749999999999999E-2</v>
      </c>
      <c r="AD32" s="39">
        <f t="shared" si="12"/>
        <v>-0.64687499999999998</v>
      </c>
      <c r="AE32" s="58">
        <v>-3.64</v>
      </c>
      <c r="AF32" s="58">
        <v>-1.5649973248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5.5" customWidth="1"/>
    <col min="22" max="22" width="76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8.332031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Info!B1:BJ5000""),3,FALSE),"""")"),"3 Ft Extension Cord with 3 Electrical Power Outlet - 16/3 Durable Black Cable - Pack of 2")</f>
        <v>3 Ft Extension Cord with 3 Electrical Power Outlet - 16/3 Durable Black Cable - Pack of 2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Info!B1:BJ5000""),2,FALSE),"""")"),"B07VL5H4VL")</f>
        <v>B07VL5H4VL</v>
      </c>
      <c r="B2" s="3" t="s">
        <v>904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78.5" customHeight="1" x14ac:dyDescent="0.2">
      <c r="A3" s="76" t="s">
        <v>30</v>
      </c>
      <c r="B3" s="77"/>
      <c r="C3" s="47">
        <f>((AE32+AF32)/0.85)*-1</f>
        <v>8.4404664732941193</v>
      </c>
      <c r="D3" s="5">
        <f>SUM(D4:D99765)</f>
        <v>689</v>
      </c>
      <c r="E3" s="5"/>
      <c r="F3" s="6">
        <f t="shared" ref="F3:G3" si="0">SUM(F4:F99765)</f>
        <v>8241.2800000000007</v>
      </c>
      <c r="G3" s="6">
        <f t="shared" si="0"/>
        <v>-51.580000000000005</v>
      </c>
      <c r="H3" s="7">
        <f t="shared" ref="H3:H32" si="1">G3/F3*-1</f>
        <v>6.2587365069503766E-3</v>
      </c>
      <c r="I3" s="8">
        <f t="shared" ref="I3:I32" si="2">J3/F3</f>
        <v>0.22399200837244829</v>
      </c>
      <c r="J3" s="6">
        <f>SUM(J4:J99765)</f>
        <v>1845.9808587596908</v>
      </c>
      <c r="K3" s="6">
        <f t="shared" ref="K3:K32" si="3">J3/D3</f>
        <v>2.6792175018282887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3 - April
3 - May
3 - June
3.5 - July
3.5 - Aug
3 - Sept
3 - Oct
0.5 - Nov
0.5 - Dec
4 - Jan
4 - Feb")</f>
        <v>4 - March
3 - April
3 - May
3 - June
3.5 - July
3.5 - Aug
3 - Sept
3 - Oct
0.5 - Nov
0.5 - Dec
4 -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QTY-105")</f>
        <v>US QTY-105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17</v>
      </c>
      <c r="X3" s="7">
        <f>W3/D3</f>
        <v>2.4673439767779391E-2</v>
      </c>
      <c r="Y3" s="6"/>
      <c r="Z3" s="5"/>
      <c r="AA3" s="5"/>
      <c r="AB3" s="5"/>
      <c r="AC3" s="5"/>
      <c r="AD3" s="6">
        <f>SUM(AD4:AD99765)</f>
        <v>-28.504394100365001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Info!B2:BZ7000""),37,FALSE)),"""")*-1"),-2.9243965023)</f>
        <v>-2.9243965023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11.280555555555551</v>
      </c>
      <c r="D4" s="16">
        <v>18</v>
      </c>
      <c r="E4" s="16">
        <v>0</v>
      </c>
      <c r="F4" s="17">
        <v>203.04999999999993</v>
      </c>
      <c r="G4" s="17">
        <v>-5.51</v>
      </c>
      <c r="H4" s="18">
        <f t="shared" si="1"/>
        <v>2.7136173356316188E-2</v>
      </c>
      <c r="I4" s="18">
        <f t="shared" si="2"/>
        <v>0.17203228732597106</v>
      </c>
      <c r="J4" s="17">
        <f t="shared" ref="J4:J32" si="5">F4*0.85+G4+AF4*D4+D4*AE4+AG4+AD4</f>
        <v>34.931155941538414</v>
      </c>
      <c r="K4" s="17">
        <f t="shared" si="3"/>
        <v>1.9406197745299119</v>
      </c>
      <c r="L4" s="16">
        <v>33</v>
      </c>
      <c r="M4" s="19">
        <f t="shared" ref="M4:M32" si="6">IFERROR(D4/L4,"-")</f>
        <v>0.54545454545454541</v>
      </c>
      <c r="N4" s="16">
        <v>184</v>
      </c>
      <c r="O4" s="20">
        <f t="shared" ref="O4:P4" si="7">D4/7</f>
        <v>2.5714285714285716</v>
      </c>
      <c r="P4" s="20">
        <f t="shared" si="7"/>
        <v>0</v>
      </c>
      <c r="Q4" s="16">
        <f t="shared" ref="Q4:Q32" si="8">ROUNDDOWN(N4/(O4+P4),0)</f>
        <v>71</v>
      </c>
      <c r="R4" s="16"/>
      <c r="S4" s="21">
        <v>1</v>
      </c>
      <c r="T4" s="14">
        <v>660</v>
      </c>
      <c r="U4" s="22">
        <v>105</v>
      </c>
      <c r="V4" s="23" t="s">
        <v>905</v>
      </c>
      <c r="W4" s="14">
        <v>2</v>
      </c>
      <c r="X4" s="24">
        <f t="shared" ref="X4:X32" si="9">IFERROR(W4/D4,0)</f>
        <v>0.1111111111111111</v>
      </c>
      <c r="Y4" s="25">
        <f t="shared" ref="Y4:Y32" si="10">IFERROR(G4/(W4+Z4)*-1,0)</f>
        <v>1.8366666666666667</v>
      </c>
      <c r="Z4" s="14">
        <v>1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9.5363333333333342E-3</v>
      </c>
      <c r="AD4" s="25">
        <f t="shared" ref="AD4:AD32" si="12">IFERROR(AB4*AC4*D4*2,0)</f>
        <v>-0.23688252000000001</v>
      </c>
      <c r="AE4" s="25">
        <v>-4.9000000000000004</v>
      </c>
      <c r="AF4" s="25">
        <v>-2.4285811965811965</v>
      </c>
      <c r="AG4" s="25">
        <v>0</v>
      </c>
    </row>
    <row r="5" spans="1:33" ht="15.75" customHeight="1" x14ac:dyDescent="0.2">
      <c r="A5" s="28" t="s">
        <v>35</v>
      </c>
      <c r="B5" s="28" t="s">
        <v>906</v>
      </c>
      <c r="C5" s="15">
        <f t="shared" si="4"/>
        <v>11.091836734693874</v>
      </c>
      <c r="D5" s="29">
        <v>49</v>
      </c>
      <c r="E5" s="29">
        <v>1</v>
      </c>
      <c r="F5" s="30">
        <v>543.49999999999989</v>
      </c>
      <c r="G5" s="30">
        <v>0</v>
      </c>
      <c r="H5" s="31">
        <f t="shared" si="1"/>
        <v>0</v>
      </c>
      <c r="I5" s="31">
        <f t="shared" si="2"/>
        <v>0.18809370246946874</v>
      </c>
      <c r="J5" s="32">
        <f t="shared" si="5"/>
        <v>102.22892729215624</v>
      </c>
      <c r="K5" s="32">
        <f t="shared" si="3"/>
        <v>2.0863046386154336</v>
      </c>
      <c r="L5" s="29">
        <v>70</v>
      </c>
      <c r="M5" s="33">
        <f t="shared" si="6"/>
        <v>0.7</v>
      </c>
      <c r="N5" s="29">
        <v>106</v>
      </c>
      <c r="O5" s="34">
        <f t="shared" ref="O5:P5" si="13">D5/7</f>
        <v>7</v>
      </c>
      <c r="P5" s="34">
        <f t="shared" si="13"/>
        <v>0.14285714285714285</v>
      </c>
      <c r="Q5" s="29">
        <f t="shared" si="8"/>
        <v>14</v>
      </c>
      <c r="R5" s="29"/>
      <c r="S5" s="35">
        <v>1.9672131147540901</v>
      </c>
      <c r="T5" s="28">
        <v>660</v>
      </c>
      <c r="U5" s="36">
        <v>105</v>
      </c>
      <c r="V5" s="37" t="s">
        <v>907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9.5473835457705689E-3</v>
      </c>
      <c r="AD5" s="39">
        <f t="shared" si="12"/>
        <v>-0.64559407536500579</v>
      </c>
      <c r="AE5" s="39">
        <v>-4.9000000000000004</v>
      </c>
      <c r="AF5" s="39">
        <v>-2.4285811965811965</v>
      </c>
      <c r="AG5" s="39">
        <v>0</v>
      </c>
    </row>
    <row r="6" spans="1:33" ht="15.75" customHeight="1" x14ac:dyDescent="0.2">
      <c r="A6" s="28" t="s">
        <v>37</v>
      </c>
      <c r="B6" s="28" t="s">
        <v>908</v>
      </c>
      <c r="C6" s="15">
        <f t="shared" si="4"/>
        <v>12.228295454545457</v>
      </c>
      <c r="D6" s="29">
        <v>88</v>
      </c>
      <c r="E6" s="29">
        <v>0</v>
      </c>
      <c r="F6" s="30">
        <v>1076.0900000000001</v>
      </c>
      <c r="G6" s="30">
        <v>0</v>
      </c>
      <c r="H6" s="31">
        <f t="shared" si="1"/>
        <v>0</v>
      </c>
      <c r="I6" s="31">
        <f t="shared" si="2"/>
        <v>0.24705501461853074</v>
      </c>
      <c r="J6" s="32">
        <f t="shared" si="5"/>
        <v>265.85343068085479</v>
      </c>
      <c r="K6" s="32">
        <f t="shared" si="3"/>
        <v>3.0210617122824406</v>
      </c>
      <c r="L6" s="29">
        <v>81</v>
      </c>
      <c r="M6" s="33">
        <f t="shared" si="6"/>
        <v>1.0864197530864197</v>
      </c>
      <c r="N6" s="29">
        <v>18</v>
      </c>
      <c r="O6" s="34">
        <f t="shared" ref="O6:P6" si="14">D6/7</f>
        <v>12.571428571428571</v>
      </c>
      <c r="P6" s="34">
        <f t="shared" si="14"/>
        <v>0</v>
      </c>
      <c r="Q6" s="29">
        <f t="shared" si="8"/>
        <v>1</v>
      </c>
      <c r="R6" s="29"/>
      <c r="S6" s="35">
        <v>7.5909090909090899</v>
      </c>
      <c r="T6" s="28">
        <v>555</v>
      </c>
      <c r="U6" s="36">
        <v>120</v>
      </c>
      <c r="V6" s="37" t="s">
        <v>909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3.2179875000000004E-2</v>
      </c>
      <c r="AD6" s="39">
        <f t="shared" si="12"/>
        <v>-3.9079240200000003</v>
      </c>
      <c r="AE6" s="39">
        <v>-4.9000000000000004</v>
      </c>
      <c r="AF6" s="39">
        <v>-2.4285811965811965</v>
      </c>
      <c r="AG6" s="39">
        <v>0</v>
      </c>
    </row>
    <row r="7" spans="1:33" ht="15.75" customHeight="1" x14ac:dyDescent="0.2">
      <c r="A7" s="28" t="s">
        <v>39</v>
      </c>
      <c r="B7" s="28" t="s">
        <v>910</v>
      </c>
      <c r="C7" s="15">
        <f t="shared" si="4"/>
        <v>13.332682926829268</v>
      </c>
      <c r="D7" s="29">
        <v>41</v>
      </c>
      <c r="E7" s="29">
        <v>0</v>
      </c>
      <c r="F7" s="30">
        <v>546.64</v>
      </c>
      <c r="G7" s="30">
        <v>0</v>
      </c>
      <c r="H7" s="31">
        <f t="shared" si="1"/>
        <v>0</v>
      </c>
      <c r="I7" s="31">
        <f t="shared" si="2"/>
        <v>0.29699881752647245</v>
      </c>
      <c r="J7" s="32">
        <f t="shared" si="5"/>
        <v>162.35143361267089</v>
      </c>
      <c r="K7" s="32">
        <f t="shared" si="3"/>
        <v>3.9597910637236802</v>
      </c>
      <c r="L7" s="29">
        <v>45</v>
      </c>
      <c r="M7" s="33">
        <f t="shared" si="6"/>
        <v>0.91111111111111109</v>
      </c>
      <c r="N7" s="29">
        <v>22</v>
      </c>
      <c r="O7" s="34">
        <f t="shared" ref="O7:P7" si="15">D7/7</f>
        <v>5.8571428571428568</v>
      </c>
      <c r="P7" s="34">
        <f t="shared" si="15"/>
        <v>0</v>
      </c>
      <c r="Q7" s="29">
        <f t="shared" si="8"/>
        <v>3</v>
      </c>
      <c r="R7" s="29"/>
      <c r="S7" s="35">
        <v>2.55270655270655</v>
      </c>
      <c r="T7" s="28">
        <v>555</v>
      </c>
      <c r="U7" s="36">
        <v>120</v>
      </c>
      <c r="V7" s="37" t="s">
        <v>911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3.2179875000000004E-2</v>
      </c>
      <c r="AD7" s="39">
        <f t="shared" si="12"/>
        <v>-1.8207373275000001</v>
      </c>
      <c r="AE7" s="39">
        <v>-4.9000000000000004</v>
      </c>
      <c r="AF7" s="39">
        <v>-2.4285811965811965</v>
      </c>
      <c r="AG7" s="39">
        <v>0</v>
      </c>
    </row>
    <row r="8" spans="1:33" ht="15.75" customHeight="1" x14ac:dyDescent="0.2">
      <c r="A8" s="28" t="s">
        <v>41</v>
      </c>
      <c r="B8" s="28" t="s">
        <v>912</v>
      </c>
      <c r="C8" s="15">
        <f t="shared" si="4"/>
        <v>15.101428571428572</v>
      </c>
      <c r="D8" s="29">
        <v>14</v>
      </c>
      <c r="E8" s="29">
        <v>0</v>
      </c>
      <c r="F8" s="30">
        <v>211.42000000000002</v>
      </c>
      <c r="G8" s="30">
        <v>-0.05</v>
      </c>
      <c r="H8" s="31">
        <f t="shared" si="1"/>
        <v>2.3649607416516885E-4</v>
      </c>
      <c r="I8" s="31">
        <f t="shared" si="2"/>
        <v>0.36143829729921478</v>
      </c>
      <c r="J8" s="32">
        <f t="shared" si="5"/>
        <v>76.415284814999993</v>
      </c>
      <c r="K8" s="32">
        <f t="shared" si="3"/>
        <v>5.458234629642857</v>
      </c>
      <c r="L8" s="29">
        <v>42</v>
      </c>
      <c r="M8" s="33">
        <f t="shared" si="6"/>
        <v>0.33333333333333331</v>
      </c>
      <c r="N8" s="29">
        <v>132</v>
      </c>
      <c r="O8" s="34">
        <f t="shared" ref="O8:P8" si="16">D8/7</f>
        <v>2</v>
      </c>
      <c r="P8" s="34">
        <f t="shared" si="16"/>
        <v>0</v>
      </c>
      <c r="Q8" s="29">
        <f t="shared" si="8"/>
        <v>66</v>
      </c>
      <c r="R8" s="29"/>
      <c r="S8" s="35">
        <v>2.21709006928406</v>
      </c>
      <c r="T8" s="28">
        <v>435</v>
      </c>
      <c r="U8" s="36">
        <v>435</v>
      </c>
      <c r="V8" s="37" t="s">
        <v>913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3.2179875000000004E-2</v>
      </c>
      <c r="AD8" s="39">
        <f t="shared" si="12"/>
        <v>-0.621715185</v>
      </c>
      <c r="AE8" s="39">
        <v>-4.9000000000000004</v>
      </c>
      <c r="AF8" s="39">
        <v>-2.4300000000000002</v>
      </c>
      <c r="AG8" s="39">
        <v>0</v>
      </c>
    </row>
    <row r="9" spans="1:33" ht="15.75" customHeight="1" x14ac:dyDescent="0.2">
      <c r="A9" s="28" t="s">
        <v>43</v>
      </c>
      <c r="B9" s="28" t="s">
        <v>373</v>
      </c>
      <c r="C9" s="15">
        <f t="shared" si="4"/>
        <v>14.709999999999999</v>
      </c>
      <c r="D9" s="29">
        <v>14</v>
      </c>
      <c r="E9" s="29">
        <v>1</v>
      </c>
      <c r="F9" s="30">
        <v>205.94</v>
      </c>
      <c r="G9" s="30">
        <v>-0.05</v>
      </c>
      <c r="H9" s="31">
        <f t="shared" si="1"/>
        <v>2.4278916189181317E-4</v>
      </c>
      <c r="I9" s="31">
        <f t="shared" si="2"/>
        <v>0.34725367372602106</v>
      </c>
      <c r="J9" s="32">
        <f t="shared" si="5"/>
        <v>71.513421567136774</v>
      </c>
      <c r="K9" s="32">
        <f t="shared" si="3"/>
        <v>5.1081015405097698</v>
      </c>
      <c r="L9" s="29">
        <v>45</v>
      </c>
      <c r="M9" s="33">
        <f t="shared" si="6"/>
        <v>0.31111111111111112</v>
      </c>
      <c r="N9" s="29">
        <v>84</v>
      </c>
      <c r="O9" s="34">
        <f t="shared" ref="O9:P9" si="17">D9/7</f>
        <v>2</v>
      </c>
      <c r="P9" s="34">
        <f t="shared" si="17"/>
        <v>0.14285714285714285</v>
      </c>
      <c r="Q9" s="29">
        <f t="shared" si="8"/>
        <v>39</v>
      </c>
      <c r="R9" s="29"/>
      <c r="S9" s="35">
        <v>4.0640000000000001</v>
      </c>
      <c r="T9" s="28">
        <v>435</v>
      </c>
      <c r="U9" s="36">
        <v>435</v>
      </c>
      <c r="V9" s="37" t="s">
        <v>914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3.2179875000000004E-2</v>
      </c>
      <c r="AD9" s="39">
        <f t="shared" si="12"/>
        <v>-0.621715185</v>
      </c>
      <c r="AE9" s="39">
        <v>-4.9000000000000004</v>
      </c>
      <c r="AF9" s="39">
        <v>-2.4474188034187998</v>
      </c>
      <c r="AG9" s="39">
        <v>0</v>
      </c>
    </row>
    <row r="10" spans="1:33" ht="15.75" customHeight="1" x14ac:dyDescent="0.2">
      <c r="A10" s="28" t="s">
        <v>45</v>
      </c>
      <c r="B10" s="28" t="s">
        <v>102</v>
      </c>
      <c r="C10" s="15">
        <f t="shared" si="4"/>
        <v>13.794999999999998</v>
      </c>
      <c r="D10" s="29">
        <v>8</v>
      </c>
      <c r="E10" s="29">
        <v>0</v>
      </c>
      <c r="F10" s="30">
        <v>110.35999999999999</v>
      </c>
      <c r="G10" s="30">
        <v>0</v>
      </c>
      <c r="H10" s="31">
        <f t="shared" si="1"/>
        <v>0</v>
      </c>
      <c r="I10" s="31">
        <f t="shared" si="2"/>
        <v>0.31416621740349399</v>
      </c>
      <c r="J10" s="32">
        <f t="shared" si="5"/>
        <v>34.671383752649589</v>
      </c>
      <c r="K10" s="32">
        <f t="shared" si="3"/>
        <v>4.3339229690811987</v>
      </c>
      <c r="L10" s="29">
        <v>52</v>
      </c>
      <c r="M10" s="33">
        <f t="shared" si="6"/>
        <v>0.15384615384615385</v>
      </c>
      <c r="N10" s="29">
        <v>15</v>
      </c>
      <c r="O10" s="34">
        <f t="shared" ref="O10:P10" si="18">D10/7</f>
        <v>1.1428571428571428</v>
      </c>
      <c r="P10" s="34">
        <f t="shared" si="18"/>
        <v>0</v>
      </c>
      <c r="Q10" s="29">
        <f t="shared" si="8"/>
        <v>13</v>
      </c>
      <c r="R10" s="29"/>
      <c r="S10" s="35">
        <v>7.5072463768115902</v>
      </c>
      <c r="T10" s="28">
        <v>435</v>
      </c>
      <c r="U10" s="36">
        <v>435</v>
      </c>
      <c r="V10" s="37" t="s">
        <v>915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3.2179875000000004E-2</v>
      </c>
      <c r="AD10" s="39">
        <f t="shared" si="12"/>
        <v>-0.35526582000000001</v>
      </c>
      <c r="AE10" s="39">
        <v>-4.9000000000000004</v>
      </c>
      <c r="AF10" s="39">
        <v>-2.4474188034187998</v>
      </c>
      <c r="AG10" s="39">
        <v>0</v>
      </c>
    </row>
    <row r="11" spans="1:33" ht="15.75" customHeight="1" x14ac:dyDescent="0.2">
      <c r="A11" s="28" t="s">
        <v>47</v>
      </c>
      <c r="B11" s="28" t="s">
        <v>98</v>
      </c>
      <c r="C11" s="15">
        <f t="shared" si="4"/>
        <v>12.391249999999999</v>
      </c>
      <c r="D11" s="29">
        <v>8</v>
      </c>
      <c r="E11" s="29">
        <v>0</v>
      </c>
      <c r="F11" s="30">
        <v>99.13</v>
      </c>
      <c r="G11" s="30">
        <v>0</v>
      </c>
      <c r="H11" s="31">
        <f t="shared" si="1"/>
        <v>0</v>
      </c>
      <c r="I11" s="31">
        <f t="shared" si="2"/>
        <v>0.2534639741011761</v>
      </c>
      <c r="J11" s="32">
        <f t="shared" si="5"/>
        <v>25.125883752649585</v>
      </c>
      <c r="K11" s="32">
        <f t="shared" si="3"/>
        <v>3.1407354690811982</v>
      </c>
      <c r="L11" s="29">
        <v>24</v>
      </c>
      <c r="M11" s="33">
        <f t="shared" si="6"/>
        <v>0.33333333333333331</v>
      </c>
      <c r="N11" s="29">
        <v>7</v>
      </c>
      <c r="O11" s="34">
        <f t="shared" ref="O11:P11" si="19">D11/7</f>
        <v>1.1428571428571428</v>
      </c>
      <c r="P11" s="34">
        <f t="shared" si="19"/>
        <v>0</v>
      </c>
      <c r="Q11" s="29">
        <f t="shared" si="8"/>
        <v>6</v>
      </c>
      <c r="R11" s="29"/>
      <c r="S11" s="35">
        <v>2.8042328042328002</v>
      </c>
      <c r="T11" s="28">
        <v>1065</v>
      </c>
      <c r="U11" s="36">
        <v>435</v>
      </c>
      <c r="V11" s="37" t="s">
        <v>916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3.2179875000000004E-2</v>
      </c>
      <c r="AD11" s="39">
        <f t="shared" si="12"/>
        <v>-0.35526582000000001</v>
      </c>
      <c r="AE11" s="39">
        <v>-4.9000000000000004</v>
      </c>
      <c r="AF11" s="39">
        <v>-2.4474188034187998</v>
      </c>
      <c r="AG11" s="39">
        <v>0</v>
      </c>
    </row>
    <row r="12" spans="1:33" ht="15.75" customHeight="1" x14ac:dyDescent="0.2">
      <c r="A12" s="28" t="s">
        <v>49</v>
      </c>
      <c r="B12" s="28" t="s">
        <v>100</v>
      </c>
      <c r="C12" s="15">
        <f t="shared" si="4"/>
        <v>11.010000000000002</v>
      </c>
      <c r="D12" s="29">
        <v>23</v>
      </c>
      <c r="E12" s="29">
        <v>0</v>
      </c>
      <c r="F12" s="30">
        <v>253.23000000000002</v>
      </c>
      <c r="G12" s="30">
        <v>0</v>
      </c>
      <c r="H12" s="31">
        <f t="shared" si="1"/>
        <v>0</v>
      </c>
      <c r="I12" s="31">
        <f t="shared" si="2"/>
        <v>0.1786260644033788</v>
      </c>
      <c r="J12" s="32">
        <f t="shared" si="5"/>
        <v>45.233478288867616</v>
      </c>
      <c r="K12" s="32">
        <f t="shared" si="3"/>
        <v>1.9666729690812006</v>
      </c>
      <c r="L12" s="29">
        <v>34</v>
      </c>
      <c r="M12" s="33">
        <f t="shared" si="6"/>
        <v>0.67647058823529416</v>
      </c>
      <c r="N12" s="29">
        <v>6</v>
      </c>
      <c r="O12" s="34">
        <f t="shared" ref="O12:P12" si="20">D12/7</f>
        <v>3.2857142857142856</v>
      </c>
      <c r="P12" s="34">
        <f t="shared" si="20"/>
        <v>0</v>
      </c>
      <c r="Q12" s="29">
        <f t="shared" si="8"/>
        <v>1</v>
      </c>
      <c r="R12" s="29"/>
      <c r="S12" s="35">
        <v>3.3432835820895499</v>
      </c>
      <c r="T12" s="28">
        <v>1065</v>
      </c>
      <c r="U12" s="36">
        <v>435</v>
      </c>
      <c r="V12" s="37" t="s">
        <v>916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3.2179875000000004E-2</v>
      </c>
      <c r="AD12" s="39">
        <f t="shared" si="12"/>
        <v>-1.0213892325</v>
      </c>
      <c r="AE12" s="39">
        <v>-4.9000000000000004</v>
      </c>
      <c r="AF12" s="39">
        <v>-2.4474188034187998</v>
      </c>
      <c r="AG12" s="39">
        <v>0</v>
      </c>
    </row>
    <row r="13" spans="1:33" ht="15.75" customHeight="1" x14ac:dyDescent="0.2">
      <c r="A13" s="28" t="s">
        <v>51</v>
      </c>
      <c r="B13" s="28" t="s">
        <v>100</v>
      </c>
      <c r="C13" s="15">
        <f t="shared" si="4"/>
        <v>10.99</v>
      </c>
      <c r="D13" s="29">
        <v>1</v>
      </c>
      <c r="E13" s="29">
        <v>0</v>
      </c>
      <c r="F13" s="32">
        <v>10.99</v>
      </c>
      <c r="G13" s="30">
        <v>0</v>
      </c>
      <c r="H13" s="31">
        <f t="shared" si="1"/>
        <v>0</v>
      </c>
      <c r="I13" s="31">
        <f t="shared" si="2"/>
        <v>0.17650213277221743</v>
      </c>
      <c r="J13" s="32">
        <f t="shared" si="5"/>
        <v>1.9397584391666696</v>
      </c>
      <c r="K13" s="32">
        <f t="shared" si="3"/>
        <v>1.9397584391666696</v>
      </c>
      <c r="L13" s="29">
        <v>12</v>
      </c>
      <c r="M13" s="33">
        <f t="shared" si="6"/>
        <v>8.3333333333333329E-2</v>
      </c>
      <c r="N13" s="29">
        <v>0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0</v>
      </c>
      <c r="R13" s="29"/>
      <c r="S13" s="35">
        <v>2.6635071090047302</v>
      </c>
      <c r="T13" s="28">
        <v>1065</v>
      </c>
      <c r="U13" s="36">
        <v>435</v>
      </c>
      <c r="V13" s="37" t="s">
        <v>916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3.2179875000000004E-2</v>
      </c>
      <c r="AD13" s="39">
        <f t="shared" si="12"/>
        <v>-4.4408227500000001E-2</v>
      </c>
      <c r="AE13" s="39">
        <v>-4.9000000000000004</v>
      </c>
      <c r="AF13" s="39">
        <v>-2.45733333333333</v>
      </c>
      <c r="AG13" s="39">
        <v>0</v>
      </c>
    </row>
    <row r="14" spans="1:33" ht="15.75" customHeight="1" x14ac:dyDescent="0.2">
      <c r="A14" s="28" t="s">
        <v>53</v>
      </c>
      <c r="B14" s="28" t="s">
        <v>100</v>
      </c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1065</v>
      </c>
      <c r="U14" s="36">
        <v>435</v>
      </c>
      <c r="V14" s="37" t="s">
        <v>916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-2.45733333333333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10.989999999999998</v>
      </c>
      <c r="D15" s="29">
        <v>9</v>
      </c>
      <c r="E15" s="29">
        <v>0</v>
      </c>
      <c r="F15" s="32">
        <v>98.909999999999982</v>
      </c>
      <c r="G15" s="30">
        <v>0</v>
      </c>
      <c r="H15" s="31">
        <f t="shared" si="1"/>
        <v>0</v>
      </c>
      <c r="I15" s="31">
        <f t="shared" si="2"/>
        <v>0.17468229655747661</v>
      </c>
      <c r="J15" s="32">
        <f t="shared" si="5"/>
        <v>17.27782595250001</v>
      </c>
      <c r="K15" s="32">
        <f t="shared" si="3"/>
        <v>1.9197584391666678</v>
      </c>
      <c r="L15" s="29">
        <v>17</v>
      </c>
      <c r="M15" s="33">
        <f t="shared" si="6"/>
        <v>0.52941176470588236</v>
      </c>
      <c r="N15" s="29">
        <v>43</v>
      </c>
      <c r="O15" s="34">
        <f t="shared" ref="O15:P15" si="23">D15/7</f>
        <v>1.2857142857142858</v>
      </c>
      <c r="P15" s="34">
        <f t="shared" si="23"/>
        <v>0</v>
      </c>
      <c r="Q15" s="29">
        <f t="shared" si="8"/>
        <v>33</v>
      </c>
      <c r="R15" s="29"/>
      <c r="S15" s="35">
        <v>2.55377574370709</v>
      </c>
      <c r="T15" s="28">
        <v>1065</v>
      </c>
      <c r="U15" s="36">
        <v>435</v>
      </c>
      <c r="V15" s="37" t="s">
        <v>916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3.2179875000000004E-2</v>
      </c>
      <c r="AD15" s="39">
        <f t="shared" si="12"/>
        <v>-0.39967404750000002</v>
      </c>
      <c r="AE15" s="39">
        <v>-4.9000000000000004</v>
      </c>
      <c r="AF15" s="39">
        <v>-2.4773333333333301</v>
      </c>
      <c r="AG15" s="39">
        <v>0</v>
      </c>
    </row>
    <row r="16" spans="1:33" ht="15.75" customHeight="1" x14ac:dyDescent="0.2">
      <c r="A16" s="28" t="s">
        <v>56</v>
      </c>
      <c r="B16" s="28" t="s">
        <v>917</v>
      </c>
      <c r="C16" s="15">
        <f t="shared" si="4"/>
        <v>10.99</v>
      </c>
      <c r="D16" s="29">
        <v>21</v>
      </c>
      <c r="E16" s="29">
        <v>0</v>
      </c>
      <c r="F16" s="32">
        <v>230.79000000000002</v>
      </c>
      <c r="G16" s="30">
        <v>0</v>
      </c>
      <c r="H16" s="31">
        <f t="shared" si="1"/>
        <v>0</v>
      </c>
      <c r="I16" s="31">
        <f t="shared" si="2"/>
        <v>0.17468229655747686</v>
      </c>
      <c r="J16" s="32">
        <f t="shared" si="5"/>
        <v>40.314927222500089</v>
      </c>
      <c r="K16" s="32">
        <f t="shared" si="3"/>
        <v>1.9197584391666709</v>
      </c>
      <c r="L16" s="29">
        <v>24</v>
      </c>
      <c r="M16" s="33">
        <f t="shared" si="6"/>
        <v>0.875</v>
      </c>
      <c r="N16" s="29">
        <v>57</v>
      </c>
      <c r="O16" s="34">
        <f t="shared" ref="O16:P16" si="24">D16/7</f>
        <v>3</v>
      </c>
      <c r="P16" s="34">
        <f t="shared" si="24"/>
        <v>0</v>
      </c>
      <c r="Q16" s="29">
        <f t="shared" si="8"/>
        <v>19</v>
      </c>
      <c r="R16" s="29"/>
      <c r="S16" s="35">
        <v>3.0631578947368401</v>
      </c>
      <c r="T16" s="28">
        <v>1065</v>
      </c>
      <c r="U16" s="36">
        <v>435</v>
      </c>
      <c r="V16" s="37" t="s">
        <v>916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3.2179875000000004E-2</v>
      </c>
      <c r="AD16" s="39">
        <f t="shared" si="12"/>
        <v>-0.93257277750000001</v>
      </c>
      <c r="AE16" s="39">
        <v>-4.9000000000000004</v>
      </c>
      <c r="AF16" s="39">
        <v>-2.4773333333333301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11.073</v>
      </c>
      <c r="D17" s="29">
        <v>30</v>
      </c>
      <c r="E17" s="29">
        <v>0</v>
      </c>
      <c r="F17" s="32">
        <v>332.19</v>
      </c>
      <c r="G17" s="30">
        <v>0</v>
      </c>
      <c r="H17" s="31">
        <f t="shared" si="1"/>
        <v>0</v>
      </c>
      <c r="I17" s="31">
        <f t="shared" si="2"/>
        <v>0.17974428241367912</v>
      </c>
      <c r="J17" s="32">
        <f t="shared" si="5"/>
        <v>59.709253175000072</v>
      </c>
      <c r="K17" s="32">
        <f t="shared" si="3"/>
        <v>1.990308439166669</v>
      </c>
      <c r="L17" s="29">
        <v>33</v>
      </c>
      <c r="M17" s="33">
        <f t="shared" si="6"/>
        <v>0.90909090909090906</v>
      </c>
      <c r="N17" s="29">
        <v>32</v>
      </c>
      <c r="O17" s="34">
        <f t="shared" ref="O17:P17" si="25">D17/7</f>
        <v>4.2857142857142856</v>
      </c>
      <c r="P17" s="34">
        <f t="shared" si="25"/>
        <v>0</v>
      </c>
      <c r="Q17" s="29">
        <f t="shared" si="8"/>
        <v>7</v>
      </c>
      <c r="R17" s="29"/>
      <c r="S17" s="35">
        <v>2.8530805687203702</v>
      </c>
      <c r="T17" s="28">
        <v>1065</v>
      </c>
      <c r="U17" s="36">
        <v>435</v>
      </c>
      <c r="V17" s="37" t="s">
        <v>916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3.2179875000000004E-2</v>
      </c>
      <c r="AD17" s="39">
        <f t="shared" si="12"/>
        <v>-1.3322468250000001</v>
      </c>
      <c r="AE17" s="39">
        <v>-4.9000000000000004</v>
      </c>
      <c r="AF17" s="39">
        <v>-2.4773333333333301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11.036923076923081</v>
      </c>
      <c r="D18" s="29">
        <v>26</v>
      </c>
      <c r="E18" s="29">
        <v>0</v>
      </c>
      <c r="F18" s="32">
        <v>286.96000000000009</v>
      </c>
      <c r="G18" s="30">
        <v>0</v>
      </c>
      <c r="H18" s="31">
        <f t="shared" si="1"/>
        <v>0</v>
      </c>
      <c r="I18" s="31">
        <f t="shared" si="2"/>
        <v>0.17755338520467484</v>
      </c>
      <c r="J18" s="32">
        <f t="shared" si="5"/>
        <v>50.950719418333506</v>
      </c>
      <c r="K18" s="32">
        <f t="shared" si="3"/>
        <v>1.9596430545512886</v>
      </c>
      <c r="L18" s="29">
        <v>37</v>
      </c>
      <c r="M18" s="33">
        <f t="shared" si="6"/>
        <v>0.70270270270270274</v>
      </c>
      <c r="N18" s="29">
        <v>6</v>
      </c>
      <c r="O18" s="34">
        <f t="shared" ref="O18:P18" si="26">D18/7</f>
        <v>3.7142857142857144</v>
      </c>
      <c r="P18" s="34">
        <f t="shared" si="26"/>
        <v>0</v>
      </c>
      <c r="Q18" s="29">
        <f t="shared" si="8"/>
        <v>1</v>
      </c>
      <c r="R18" s="29"/>
      <c r="S18" s="35">
        <v>5.1531531531531503</v>
      </c>
      <c r="T18" s="28">
        <v>630</v>
      </c>
      <c r="U18" s="36">
        <v>0</v>
      </c>
      <c r="V18" s="37" t="s">
        <v>918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3.2179875000000004E-2</v>
      </c>
      <c r="AD18" s="39">
        <f t="shared" si="12"/>
        <v>-1.1546139150000001</v>
      </c>
      <c r="AE18" s="39">
        <v>-4.9000000000000004</v>
      </c>
      <c r="AF18" s="39">
        <v>-2.4773333333333301</v>
      </c>
      <c r="AG18" s="39">
        <v>0</v>
      </c>
    </row>
    <row r="19" spans="1:33" ht="15.75" customHeight="1" x14ac:dyDescent="0.2">
      <c r="A19" s="28" t="s">
        <v>60</v>
      </c>
      <c r="B19" s="28" t="s">
        <v>113</v>
      </c>
      <c r="C19" s="15">
        <f t="shared" si="4"/>
        <v>10.99</v>
      </c>
      <c r="D19" s="29">
        <v>18</v>
      </c>
      <c r="E19" s="29">
        <v>0</v>
      </c>
      <c r="F19" s="32">
        <v>197.82</v>
      </c>
      <c r="G19" s="30">
        <v>0</v>
      </c>
      <c r="H19" s="31">
        <f t="shared" si="1"/>
        <v>0</v>
      </c>
      <c r="I19" s="31">
        <f t="shared" si="2"/>
        <v>0.16376327926903242</v>
      </c>
      <c r="J19" s="32">
        <f t="shared" si="5"/>
        <v>32.395651904999994</v>
      </c>
      <c r="K19" s="32">
        <f t="shared" si="3"/>
        <v>1.7997584391666663</v>
      </c>
      <c r="L19" s="29">
        <v>20</v>
      </c>
      <c r="M19" s="33">
        <f t="shared" si="6"/>
        <v>0.9</v>
      </c>
      <c r="N19" s="29">
        <v>234</v>
      </c>
      <c r="O19" s="34">
        <f t="shared" ref="O19:P19" si="27">D19/7</f>
        <v>2.5714285714285716</v>
      </c>
      <c r="P19" s="34">
        <f t="shared" si="27"/>
        <v>0</v>
      </c>
      <c r="Q19" s="29">
        <f t="shared" si="8"/>
        <v>91</v>
      </c>
      <c r="R19" s="29"/>
      <c r="S19" s="35">
        <v>2.3108808290155398</v>
      </c>
      <c r="T19" s="28">
        <v>630</v>
      </c>
      <c r="U19" s="36">
        <v>120</v>
      </c>
      <c r="V19" s="37" t="s">
        <v>919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3.2179875000000004E-2</v>
      </c>
      <c r="AD19" s="39">
        <f t="shared" si="12"/>
        <v>-0.79934809500000004</v>
      </c>
      <c r="AE19" s="39">
        <v>-4.9000000000000004</v>
      </c>
      <c r="AF19" s="39">
        <v>-2.5973333333333333</v>
      </c>
      <c r="AG19" s="39">
        <v>0</v>
      </c>
    </row>
    <row r="20" spans="1:33" ht="15.75" customHeight="1" x14ac:dyDescent="0.2">
      <c r="A20" s="28" t="s">
        <v>62</v>
      </c>
      <c r="B20" s="28" t="s">
        <v>240</v>
      </c>
      <c r="C20" s="15">
        <f t="shared" si="4"/>
        <v>11.070526315789477</v>
      </c>
      <c r="D20" s="29">
        <v>38</v>
      </c>
      <c r="E20" s="29">
        <v>0</v>
      </c>
      <c r="F20" s="32">
        <v>420.68000000000012</v>
      </c>
      <c r="G20" s="30">
        <v>-19.130000000000003</v>
      </c>
      <c r="H20" s="31">
        <f t="shared" si="1"/>
        <v>4.5473994485119323E-2</v>
      </c>
      <c r="I20" s="31">
        <f t="shared" si="2"/>
        <v>0.12328092775585575</v>
      </c>
      <c r="J20" s="32">
        <f t="shared" si="5"/>
        <v>51.86182068833341</v>
      </c>
      <c r="K20" s="32">
        <f t="shared" si="3"/>
        <v>1.3647847549561423</v>
      </c>
      <c r="L20" s="29">
        <v>67</v>
      </c>
      <c r="M20" s="33">
        <f t="shared" si="6"/>
        <v>0.56716417910447758</v>
      </c>
      <c r="N20" s="29">
        <v>200</v>
      </c>
      <c r="O20" s="34">
        <f t="shared" ref="O20:P20" si="28">D20/7</f>
        <v>5.4285714285714288</v>
      </c>
      <c r="P20" s="34">
        <f t="shared" si="28"/>
        <v>0</v>
      </c>
      <c r="Q20" s="29">
        <f t="shared" si="8"/>
        <v>36</v>
      </c>
      <c r="R20" s="29"/>
      <c r="S20" s="35">
        <v>2.35365853658536</v>
      </c>
      <c r="T20" s="28">
        <v>120</v>
      </c>
      <c r="U20" s="36">
        <v>120</v>
      </c>
      <c r="V20" s="37" t="s">
        <v>920</v>
      </c>
      <c r="W20" s="28">
        <v>5</v>
      </c>
      <c r="X20" s="38">
        <f t="shared" si="9"/>
        <v>0.13157894736842105</v>
      </c>
      <c r="Y20" s="39">
        <f t="shared" si="10"/>
        <v>1.9130000000000003</v>
      </c>
      <c r="Z20" s="28">
        <v>5</v>
      </c>
      <c r="AA20" s="28" t="s">
        <v>34</v>
      </c>
      <c r="AB20" s="40">
        <f t="shared" si="11"/>
        <v>-0.69</v>
      </c>
      <c r="AC20" s="41">
        <v>3.2179875000000004E-2</v>
      </c>
      <c r="AD20" s="39">
        <f t="shared" si="12"/>
        <v>-1.687512645</v>
      </c>
      <c r="AE20" s="39">
        <v>-4.9000000000000004</v>
      </c>
      <c r="AF20" s="39">
        <v>-2.5973333333333333</v>
      </c>
      <c r="AG20" s="39">
        <v>0</v>
      </c>
    </row>
    <row r="21" spans="1:33" ht="15.75" customHeight="1" x14ac:dyDescent="0.2">
      <c r="A21" s="28" t="s">
        <v>63</v>
      </c>
      <c r="B21" s="28" t="s">
        <v>921</v>
      </c>
      <c r="C21" s="15">
        <f t="shared" si="4"/>
        <v>11.776060606060609</v>
      </c>
      <c r="D21" s="29">
        <v>66</v>
      </c>
      <c r="E21" s="29">
        <v>0</v>
      </c>
      <c r="F21" s="32">
        <v>777.22000000000014</v>
      </c>
      <c r="G21" s="30">
        <v>-20.3</v>
      </c>
      <c r="H21" s="31">
        <f t="shared" si="1"/>
        <v>2.6118730861274798E-2</v>
      </c>
      <c r="I21" s="31">
        <f t="shared" si="2"/>
        <v>0.1834513483762642</v>
      </c>
      <c r="J21" s="32">
        <f t="shared" si="5"/>
        <v>142.58205698500009</v>
      </c>
      <c r="K21" s="32">
        <f t="shared" si="3"/>
        <v>2.1603341967424257</v>
      </c>
      <c r="L21" s="29">
        <v>45</v>
      </c>
      <c r="M21" s="33">
        <f t="shared" si="6"/>
        <v>1.4666666666666666</v>
      </c>
      <c r="N21" s="29">
        <v>99</v>
      </c>
      <c r="O21" s="34">
        <f t="shared" ref="O21:P21" si="29">D21/7</f>
        <v>9.4285714285714288</v>
      </c>
      <c r="P21" s="34">
        <f t="shared" si="29"/>
        <v>0</v>
      </c>
      <c r="Q21" s="29">
        <f t="shared" si="8"/>
        <v>10</v>
      </c>
      <c r="R21" s="29"/>
      <c r="S21" s="35">
        <v>3.2564102564102502</v>
      </c>
      <c r="T21" s="28" t="s">
        <v>33</v>
      </c>
      <c r="U21" s="36" t="s">
        <v>33</v>
      </c>
      <c r="V21" s="37" t="s">
        <v>33</v>
      </c>
      <c r="W21" s="28">
        <v>6</v>
      </c>
      <c r="X21" s="38">
        <f t="shared" si="9"/>
        <v>9.0909090909090912E-2</v>
      </c>
      <c r="Y21" s="39">
        <f t="shared" si="10"/>
        <v>1.3533333333333333</v>
      </c>
      <c r="Z21" s="28">
        <v>9</v>
      </c>
      <c r="AA21" s="28" t="s">
        <v>34</v>
      </c>
      <c r="AB21" s="40">
        <f t="shared" si="11"/>
        <v>-0.69</v>
      </c>
      <c r="AC21" s="41">
        <v>3.2179875000000004E-2</v>
      </c>
      <c r="AD21" s="39">
        <f t="shared" si="12"/>
        <v>-2.930943015</v>
      </c>
      <c r="AE21" s="39">
        <v>-4.9000000000000004</v>
      </c>
      <c r="AF21" s="39">
        <v>-2.5973333333333333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12.429523809523809</v>
      </c>
      <c r="D22" s="29">
        <v>42</v>
      </c>
      <c r="E22" s="29">
        <v>0</v>
      </c>
      <c r="F22" s="30">
        <v>522.04</v>
      </c>
      <c r="G22" s="30">
        <v>-6.54</v>
      </c>
      <c r="H22" s="31">
        <f t="shared" si="1"/>
        <v>1.2527775649375527E-2</v>
      </c>
      <c r="I22" s="31">
        <f t="shared" si="2"/>
        <v>0.23071192714159833</v>
      </c>
      <c r="J22" s="32">
        <f t="shared" si="5"/>
        <v>120.44085444499999</v>
      </c>
      <c r="K22" s="32">
        <f t="shared" si="3"/>
        <v>2.8676393915476188</v>
      </c>
      <c r="L22" s="29">
        <v>46</v>
      </c>
      <c r="M22" s="33">
        <f t="shared" si="6"/>
        <v>0.91304347826086951</v>
      </c>
      <c r="N22" s="29">
        <v>68</v>
      </c>
      <c r="O22" s="34">
        <f t="shared" ref="O22:P22" si="30">D22/7</f>
        <v>6</v>
      </c>
      <c r="P22" s="34">
        <f t="shared" si="30"/>
        <v>0</v>
      </c>
      <c r="Q22" s="29">
        <f t="shared" si="8"/>
        <v>11</v>
      </c>
      <c r="R22" s="29"/>
      <c r="S22" s="35">
        <v>5.9787234042553097</v>
      </c>
      <c r="T22" s="28">
        <v>270</v>
      </c>
      <c r="U22" s="36">
        <v>120</v>
      </c>
      <c r="V22" s="37" t="s">
        <v>922</v>
      </c>
      <c r="W22" s="28">
        <v>4</v>
      </c>
      <c r="X22" s="38">
        <f t="shared" si="9"/>
        <v>9.5238095238095233E-2</v>
      </c>
      <c r="Y22" s="39">
        <f t="shared" si="10"/>
        <v>0.93428571428571427</v>
      </c>
      <c r="Z22" s="28">
        <v>3</v>
      </c>
      <c r="AA22" s="28" t="s">
        <v>34</v>
      </c>
      <c r="AB22" s="40">
        <f t="shared" si="11"/>
        <v>-0.69</v>
      </c>
      <c r="AC22" s="41">
        <v>3.2179875000000004E-2</v>
      </c>
      <c r="AD22" s="39">
        <f t="shared" si="12"/>
        <v>-1.865145555</v>
      </c>
      <c r="AE22" s="39">
        <v>-4.9000000000000004</v>
      </c>
      <c r="AF22" s="39">
        <v>-2.5973333333333333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14.04666666666667</v>
      </c>
      <c r="D23" s="29">
        <v>30</v>
      </c>
      <c r="E23" s="29">
        <v>0</v>
      </c>
      <c r="F23" s="32">
        <v>421.40000000000009</v>
      </c>
      <c r="G23" s="30">
        <v>0</v>
      </c>
      <c r="H23" s="31">
        <f t="shared" si="1"/>
        <v>0</v>
      </c>
      <c r="I23" s="31">
        <f t="shared" si="2"/>
        <v>0.31309386135500716</v>
      </c>
      <c r="J23" s="32">
        <f t="shared" si="5"/>
        <v>131.93775317500004</v>
      </c>
      <c r="K23" s="32">
        <f t="shared" si="3"/>
        <v>4.3979251058333348</v>
      </c>
      <c r="L23" s="29">
        <v>36</v>
      </c>
      <c r="M23" s="33">
        <f t="shared" si="6"/>
        <v>0.83333333333333337</v>
      </c>
      <c r="N23" s="29">
        <v>40</v>
      </c>
      <c r="O23" s="34">
        <f t="shared" ref="O23:P23" si="31">D23/7</f>
        <v>4.2857142857142856</v>
      </c>
      <c r="P23" s="34">
        <f t="shared" si="31"/>
        <v>0</v>
      </c>
      <c r="Q23" s="29">
        <f t="shared" si="8"/>
        <v>9</v>
      </c>
      <c r="R23" s="29"/>
      <c r="S23" s="35">
        <v>9.1782945736434094</v>
      </c>
      <c r="T23" s="28">
        <v>270</v>
      </c>
      <c r="U23" s="36">
        <v>120</v>
      </c>
      <c r="V23" s="37" t="s">
        <v>922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3.2179875000000004E-2</v>
      </c>
      <c r="AD23" s="39">
        <f t="shared" si="12"/>
        <v>-1.3322468250000001</v>
      </c>
      <c r="AE23" s="39">
        <v>-4.9000000000000004</v>
      </c>
      <c r="AF23" s="39">
        <v>-2.5973333333333333</v>
      </c>
      <c r="AG23" s="39">
        <v>0</v>
      </c>
    </row>
    <row r="24" spans="1:33" ht="15.75" customHeight="1" x14ac:dyDescent="0.2">
      <c r="A24" s="28" t="s">
        <v>66</v>
      </c>
      <c r="B24" s="28" t="s">
        <v>404</v>
      </c>
      <c r="C24" s="15">
        <f t="shared" si="4"/>
        <v>13.350937499999997</v>
      </c>
      <c r="D24" s="29">
        <v>32</v>
      </c>
      <c r="E24" s="29">
        <v>1</v>
      </c>
      <c r="F24" s="32">
        <v>427.2299999999999</v>
      </c>
      <c r="G24" s="32">
        <v>0</v>
      </c>
      <c r="H24" s="31">
        <f t="shared" si="1"/>
        <v>0</v>
      </c>
      <c r="I24" s="31">
        <f t="shared" si="2"/>
        <v>0.28511520739024243</v>
      </c>
      <c r="J24" s="32">
        <f t="shared" si="5"/>
        <v>121.80977005333324</v>
      </c>
      <c r="K24" s="32">
        <f t="shared" si="3"/>
        <v>3.8065553141666637</v>
      </c>
      <c r="L24" s="29">
        <v>38</v>
      </c>
      <c r="M24" s="33">
        <f t="shared" si="6"/>
        <v>0.84210526315789469</v>
      </c>
      <c r="N24" s="29">
        <v>14</v>
      </c>
      <c r="O24" s="34">
        <f t="shared" ref="O24:P24" si="32">D24/7</f>
        <v>4.5714285714285712</v>
      </c>
      <c r="P24" s="34">
        <f t="shared" si="32"/>
        <v>0.14285714285714285</v>
      </c>
      <c r="Q24" s="29">
        <f t="shared" si="8"/>
        <v>2</v>
      </c>
      <c r="R24" s="29"/>
      <c r="S24" s="35">
        <v>3.8641975308641898</v>
      </c>
      <c r="T24" s="28">
        <v>780</v>
      </c>
      <c r="U24" s="36">
        <v>120</v>
      </c>
      <c r="V24" s="37" t="s">
        <v>923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3.2179875000000004E-2</v>
      </c>
      <c r="AD24" s="39">
        <f t="shared" si="12"/>
        <v>-1.42106328</v>
      </c>
      <c r="AE24" s="39">
        <v>-4.9000000000000004</v>
      </c>
      <c r="AF24" s="39">
        <v>-2.5973333333333333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13.006</v>
      </c>
      <c r="D25" s="29">
        <v>10</v>
      </c>
      <c r="E25" s="29">
        <v>0</v>
      </c>
      <c r="F25" s="32">
        <v>130.06</v>
      </c>
      <c r="G25" s="32">
        <v>0</v>
      </c>
      <c r="H25" s="31">
        <f t="shared" si="1"/>
        <v>0</v>
      </c>
      <c r="I25" s="31">
        <f t="shared" si="2"/>
        <v>0.26992863082423496</v>
      </c>
      <c r="J25" s="32">
        <f t="shared" si="5"/>
        <v>35.106917725000002</v>
      </c>
      <c r="K25" s="32">
        <f t="shared" si="3"/>
        <v>3.5106917725000004</v>
      </c>
      <c r="L25" s="29">
        <v>17</v>
      </c>
      <c r="M25" s="33">
        <f t="shared" si="6"/>
        <v>0.58823529411764708</v>
      </c>
      <c r="N25" s="29">
        <v>0</v>
      </c>
      <c r="O25" s="34">
        <f t="shared" ref="O25:P25" si="33">D25/7</f>
        <v>1.4285714285714286</v>
      </c>
      <c r="P25" s="34">
        <f t="shared" si="33"/>
        <v>0</v>
      </c>
      <c r="Q25" s="29">
        <f t="shared" si="8"/>
        <v>0</v>
      </c>
      <c r="R25" s="29"/>
      <c r="S25" s="35">
        <v>6.5472636815920398</v>
      </c>
      <c r="T25" s="28">
        <v>780</v>
      </c>
      <c r="U25" s="36">
        <v>120</v>
      </c>
      <c r="V25" s="37" t="s">
        <v>924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3.2179875000000004E-2</v>
      </c>
      <c r="AD25" s="39">
        <f t="shared" si="12"/>
        <v>-0.44408227500000003</v>
      </c>
      <c r="AE25" s="39">
        <v>-4.9000000000000004</v>
      </c>
      <c r="AF25" s="39">
        <v>-2.6</v>
      </c>
      <c r="AG25" s="39">
        <v>0</v>
      </c>
    </row>
    <row r="26" spans="1:33" ht="15.75" customHeight="1" x14ac:dyDescent="0.2">
      <c r="A26" s="14" t="s">
        <v>68</v>
      </c>
      <c r="B26" s="14" t="s">
        <v>100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9.2285714285714278</v>
      </c>
      <c r="T26" s="28">
        <v>660</v>
      </c>
      <c r="U26" s="36">
        <v>510</v>
      </c>
      <c r="V26" s="37" t="s">
        <v>925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3.2179875000000004E-2</v>
      </c>
      <c r="AD26" s="39">
        <f t="shared" si="12"/>
        <v>0</v>
      </c>
      <c r="AE26" s="25">
        <v>-4.9000000000000004</v>
      </c>
      <c r="AF26" s="25">
        <v>-2.6012</v>
      </c>
      <c r="AG26" s="25">
        <v>0</v>
      </c>
    </row>
    <row r="27" spans="1:33" ht="15.75" customHeight="1" x14ac:dyDescent="0.2">
      <c r="A27" s="14" t="s">
        <v>69</v>
      </c>
      <c r="B27" s="14" t="s">
        <v>926</v>
      </c>
      <c r="C27" s="15">
        <f t="shared" si="4"/>
        <v>14.3925</v>
      </c>
      <c r="D27" s="16">
        <v>4</v>
      </c>
      <c r="E27" s="16">
        <v>0</v>
      </c>
      <c r="F27" s="17">
        <v>57.57</v>
      </c>
      <c r="G27" s="17">
        <v>0</v>
      </c>
      <c r="H27" s="31">
        <f t="shared" si="1"/>
        <v>0</v>
      </c>
      <c r="I27" s="31">
        <f t="shared" si="2"/>
        <v>0.34681374135834631</v>
      </c>
      <c r="J27" s="32">
        <f t="shared" si="5"/>
        <v>19.966067089999996</v>
      </c>
      <c r="K27" s="32">
        <f t="shared" si="3"/>
        <v>4.9915167724999989</v>
      </c>
      <c r="L27" s="16">
        <v>14</v>
      </c>
      <c r="M27" s="33">
        <f t="shared" si="6"/>
        <v>0.2857142857142857</v>
      </c>
      <c r="N27" s="16">
        <v>106</v>
      </c>
      <c r="O27" s="34">
        <f t="shared" ref="O27:P27" si="35">D27/7</f>
        <v>0.5714285714285714</v>
      </c>
      <c r="P27" s="34">
        <f t="shared" si="35"/>
        <v>0</v>
      </c>
      <c r="Q27" s="29">
        <f t="shared" si="8"/>
        <v>185</v>
      </c>
      <c r="R27" s="29"/>
      <c r="S27" s="21">
        <v>7.27683615819209</v>
      </c>
      <c r="T27" s="28">
        <v>660</v>
      </c>
      <c r="U27" s="36">
        <v>510</v>
      </c>
      <c r="V27" s="37" t="s">
        <v>927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3.2179875000000004E-2</v>
      </c>
      <c r="AD27" s="39">
        <f t="shared" si="12"/>
        <v>-0.17763291</v>
      </c>
      <c r="AE27" s="25">
        <v>-4.25</v>
      </c>
      <c r="AF27" s="25">
        <v>-2.9477000000000002</v>
      </c>
      <c r="AG27" s="25">
        <v>0</v>
      </c>
    </row>
    <row r="28" spans="1:33" ht="15.75" customHeight="1" x14ac:dyDescent="0.2">
      <c r="A28" s="14" t="s">
        <v>70</v>
      </c>
      <c r="B28" s="28" t="s">
        <v>98</v>
      </c>
      <c r="C28" s="15">
        <f t="shared" si="4"/>
        <v>11.627857142857142</v>
      </c>
      <c r="D28" s="16">
        <v>14</v>
      </c>
      <c r="E28" s="16">
        <v>0</v>
      </c>
      <c r="F28" s="17">
        <v>162.79</v>
      </c>
      <c r="G28" s="17">
        <v>0</v>
      </c>
      <c r="H28" s="31">
        <f t="shared" si="1"/>
        <v>0</v>
      </c>
      <c r="I28" s="31">
        <f t="shared" si="2"/>
        <v>0.22717602318938512</v>
      </c>
      <c r="J28" s="32">
        <f t="shared" si="5"/>
        <v>36.981984815000004</v>
      </c>
      <c r="K28" s="32">
        <f t="shared" si="3"/>
        <v>2.6415703439285716</v>
      </c>
      <c r="L28" s="16">
        <v>27</v>
      </c>
      <c r="M28" s="33">
        <f t="shared" si="6"/>
        <v>0.51851851851851849</v>
      </c>
      <c r="N28" s="16">
        <v>90</v>
      </c>
      <c r="O28" s="34">
        <f t="shared" ref="O28:P28" si="36">D28/7</f>
        <v>2</v>
      </c>
      <c r="P28" s="34">
        <f t="shared" si="36"/>
        <v>0</v>
      </c>
      <c r="Q28" s="29">
        <f t="shared" si="8"/>
        <v>45</v>
      </c>
      <c r="R28" s="29"/>
      <c r="S28" s="21">
        <v>3.0973871733966751</v>
      </c>
      <c r="T28" s="28">
        <v>660</v>
      </c>
      <c r="U28" s="36">
        <v>44384</v>
      </c>
      <c r="V28" s="37" t="s">
        <v>927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3.2179875000000004E-2</v>
      </c>
      <c r="AD28" s="39">
        <f t="shared" si="12"/>
        <v>-0.621715185</v>
      </c>
      <c r="AE28" s="25">
        <v>-4.25</v>
      </c>
      <c r="AF28" s="25">
        <v>-2.9477000000000002</v>
      </c>
      <c r="AG28" s="25">
        <v>0</v>
      </c>
    </row>
    <row r="29" spans="1:33" ht="15.75" customHeight="1" x14ac:dyDescent="0.2">
      <c r="A29" s="14" t="s">
        <v>71</v>
      </c>
      <c r="B29" s="14" t="s">
        <v>928</v>
      </c>
      <c r="C29" s="15">
        <f t="shared" si="4"/>
        <v>10.357333333333335</v>
      </c>
      <c r="D29" s="16">
        <v>30</v>
      </c>
      <c r="E29" s="16">
        <v>0</v>
      </c>
      <c r="F29" s="17">
        <v>310.72000000000003</v>
      </c>
      <c r="G29" s="17">
        <v>0</v>
      </c>
      <c r="H29" s="31">
        <f t="shared" si="1"/>
        <v>0</v>
      </c>
      <c r="I29" s="31">
        <f t="shared" si="2"/>
        <v>0.15302477505792997</v>
      </c>
      <c r="J29" s="32">
        <f t="shared" si="5"/>
        <v>47.547858106000007</v>
      </c>
      <c r="K29" s="32">
        <f t="shared" si="3"/>
        <v>1.5849286035333336</v>
      </c>
      <c r="L29" s="16">
        <v>42</v>
      </c>
      <c r="M29" s="33">
        <f t="shared" si="6"/>
        <v>0.7142857142857143</v>
      </c>
      <c r="N29" s="16">
        <v>55</v>
      </c>
      <c r="O29" s="34">
        <f t="shared" ref="O29:P29" si="37">D29/7</f>
        <v>4.2857142857142856</v>
      </c>
      <c r="P29" s="34">
        <f t="shared" si="37"/>
        <v>0</v>
      </c>
      <c r="Q29" s="29">
        <f t="shared" si="8"/>
        <v>12</v>
      </c>
      <c r="R29" s="29"/>
      <c r="S29" s="21">
        <v>4.4784053156146184</v>
      </c>
      <c r="T29" s="28">
        <v>150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3.2179875000000004E-2</v>
      </c>
      <c r="AD29" s="39">
        <f t="shared" si="12"/>
        <v>-1.3322468250000001</v>
      </c>
      <c r="AE29" s="25">
        <v>-4.25</v>
      </c>
      <c r="AF29" s="25">
        <v>-2.9243965023</v>
      </c>
      <c r="AG29" s="25">
        <v>0</v>
      </c>
    </row>
    <row r="30" spans="1:33" ht="15.75" customHeight="1" x14ac:dyDescent="0.2">
      <c r="A30" s="14" t="s">
        <v>72</v>
      </c>
      <c r="B30" s="14" t="s">
        <v>725</v>
      </c>
      <c r="C30" s="15">
        <f t="shared" si="4"/>
        <v>10.301666666666668</v>
      </c>
      <c r="D30" s="16">
        <v>30</v>
      </c>
      <c r="E30" s="16">
        <v>0</v>
      </c>
      <c r="F30" s="17">
        <v>309.05</v>
      </c>
      <c r="G30" s="17">
        <v>0</v>
      </c>
      <c r="H30" s="31">
        <f t="shared" si="1"/>
        <v>0</v>
      </c>
      <c r="I30" s="31">
        <f t="shared" si="2"/>
        <v>0.1492585604465296</v>
      </c>
      <c r="J30" s="32">
        <f t="shared" si="5"/>
        <v>46.128358105999979</v>
      </c>
      <c r="K30" s="32">
        <f t="shared" si="3"/>
        <v>1.5376119368666659</v>
      </c>
      <c r="L30" s="16">
        <v>33</v>
      </c>
      <c r="M30" s="33">
        <f t="shared" si="6"/>
        <v>0.90909090909090906</v>
      </c>
      <c r="N30" s="16">
        <v>25</v>
      </c>
      <c r="O30" s="34">
        <f t="shared" ref="O30:P30" si="38">D30/7</f>
        <v>4.2857142857142856</v>
      </c>
      <c r="P30" s="34">
        <f t="shared" si="38"/>
        <v>0</v>
      </c>
      <c r="Q30" s="29">
        <f t="shared" si="8"/>
        <v>5</v>
      </c>
      <c r="R30" s="29"/>
      <c r="S30" s="21">
        <v>6.5714285714285712</v>
      </c>
      <c r="T30" s="28">
        <v>660</v>
      </c>
      <c r="U30" s="36">
        <v>510</v>
      </c>
      <c r="V30" s="37" t="s">
        <v>929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3.2179875000000004E-2</v>
      </c>
      <c r="AD30" s="39">
        <f t="shared" si="12"/>
        <v>-1.3322468250000001</v>
      </c>
      <c r="AE30" s="25">
        <v>-4.25</v>
      </c>
      <c r="AF30" s="25">
        <v>-2.9243965023</v>
      </c>
      <c r="AG30" s="25">
        <v>0</v>
      </c>
    </row>
    <row r="31" spans="1:33" ht="15.75" customHeight="1" x14ac:dyDescent="0.2">
      <c r="A31" s="14" t="s">
        <v>73</v>
      </c>
      <c r="B31" s="28" t="s">
        <v>98</v>
      </c>
      <c r="C31" s="15">
        <f t="shared" si="4"/>
        <v>11.644999999999998</v>
      </c>
      <c r="D31" s="16">
        <v>18</v>
      </c>
      <c r="E31" s="16">
        <v>0</v>
      </c>
      <c r="F31" s="17">
        <v>209.60999999999996</v>
      </c>
      <c r="G31" s="42">
        <v>0</v>
      </c>
      <c r="H31" s="31">
        <f t="shared" si="1"/>
        <v>0</v>
      </c>
      <c r="I31" s="31">
        <f t="shared" si="2"/>
        <v>0.23009405497638458</v>
      </c>
      <c r="J31" s="32">
        <f t="shared" si="5"/>
        <v>48.230014863599962</v>
      </c>
      <c r="K31" s="32">
        <f t="shared" si="3"/>
        <v>2.6794452701999978</v>
      </c>
      <c r="L31" s="16">
        <v>28</v>
      </c>
      <c r="M31" s="33">
        <f t="shared" si="6"/>
        <v>0.6428571428571429</v>
      </c>
      <c r="N31" s="16">
        <v>8</v>
      </c>
      <c r="O31" s="34">
        <f t="shared" ref="O31:P32" si="39">D31/7</f>
        <v>2.5714285714285716</v>
      </c>
      <c r="P31" s="34">
        <f t="shared" si="39"/>
        <v>0</v>
      </c>
      <c r="Q31" s="29">
        <f t="shared" si="8"/>
        <v>3</v>
      </c>
      <c r="R31" s="29"/>
      <c r="S31" s="21">
        <v>11.254237288135499</v>
      </c>
      <c r="T31" s="14">
        <v>150</v>
      </c>
      <c r="U31" s="22">
        <v>510</v>
      </c>
      <c r="V31" s="1" t="s">
        <v>1481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3.2179875000000004E-2</v>
      </c>
      <c r="AD31" s="39">
        <f t="shared" si="12"/>
        <v>-0.79934809500000004</v>
      </c>
      <c r="AE31" s="43">
        <v>-4.25</v>
      </c>
      <c r="AF31" s="43">
        <v>-2.9243965023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12.27</v>
      </c>
      <c r="D32" s="52">
        <v>7</v>
      </c>
      <c r="E32" s="52">
        <v>0</v>
      </c>
      <c r="F32" s="53">
        <v>85.89</v>
      </c>
      <c r="G32" s="53">
        <v>0</v>
      </c>
      <c r="H32" s="31">
        <f t="shared" si="1"/>
        <v>0</v>
      </c>
      <c r="I32" s="31">
        <f t="shared" si="2"/>
        <v>0.26167035616951911</v>
      </c>
      <c r="J32" s="32">
        <f t="shared" si="5"/>
        <v>22.474866891399998</v>
      </c>
      <c r="K32" s="32">
        <f t="shared" si="3"/>
        <v>3.2106952701999996</v>
      </c>
      <c r="L32" s="52">
        <v>10</v>
      </c>
      <c r="M32" s="33">
        <f t="shared" si="6"/>
        <v>0.7</v>
      </c>
      <c r="N32" s="52">
        <v>0</v>
      </c>
      <c r="O32" s="34">
        <f t="shared" si="39"/>
        <v>1</v>
      </c>
      <c r="P32" s="34">
        <f t="shared" si="39"/>
        <v>0</v>
      </c>
      <c r="Q32" s="29">
        <f t="shared" si="8"/>
        <v>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3.3518987341772148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3.2179875000000004E-2</v>
      </c>
      <c r="AD32" s="39">
        <f t="shared" si="12"/>
        <v>-0.3108575925</v>
      </c>
      <c r="AE32" s="58">
        <v>-4.25</v>
      </c>
      <c r="AF32" s="58">
        <v>-2.9243965023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9.83203125" customWidth="1"/>
    <col min="22" max="22" width="80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8.332031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Info!B1:BJ5000""),3,FALSE),"""")"),"6 Ft Extension Cord with 3 Electrical Power Outlet - 16/3 Durable Black Cable")</f>
        <v>6 Ft Extension Cord with 3 Electrical Power Outlet - 16/3 Durable Black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Info!B1:BJ5000""),2,FALSE),"""")"),"B07VF7132Y")</f>
        <v>B07VF7132Y</v>
      </c>
      <c r="B2" s="3" t="s">
        <v>930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88.25" customHeight="1" x14ac:dyDescent="0.2">
      <c r="A3" s="76" t="s">
        <v>30</v>
      </c>
      <c r="B3" s="77"/>
      <c r="C3" s="47">
        <f>((AE32+AF32)/0.85)*-1</f>
        <v>6.770058647058824</v>
      </c>
      <c r="D3" s="5">
        <f>SUM(D4:D99765)</f>
        <v>840</v>
      </c>
      <c r="E3" s="5"/>
      <c r="F3" s="6">
        <f t="shared" ref="F3:G3" si="0">SUM(F4:F99765)</f>
        <v>7030.2399999999989</v>
      </c>
      <c r="G3" s="6">
        <f t="shared" si="0"/>
        <v>-3.23</v>
      </c>
      <c r="H3" s="7">
        <f t="shared" ref="H3:H32" si="1">G3/F3*-1</f>
        <v>4.5944377432349402E-4</v>
      </c>
      <c r="I3" s="8">
        <f t="shared" ref="I3:I32" si="2">J3/F3</f>
        <v>0.19904346564507991</v>
      </c>
      <c r="J3" s="6">
        <f>SUM(J4:J99765)</f>
        <v>1399.3233339166663</v>
      </c>
      <c r="K3" s="6">
        <f t="shared" ref="K3:K32" si="3">J3/D3</f>
        <v>1.6658611118055551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Sheet!a1:g5000""),2,FALSE),"""")"),"4.5 - March
3.5 - April
4 - May
4.5 - June
4 - July
3 - Aug
2.5 - Sept
3 - Oct
5 - Nov
3.5 - Dec
4.5 - Jan
4.5 - Feb")</f>
        <v>4.5 - March
3.5 - April
4 - May
4.5 - June
4 - July
3 - Aug
2.5 - Sept
3 - Oct
5 - Nov
3.5 - Dec
4.5 - Jan
4.5 -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QTY-62")</f>
        <v>Del QTY-62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-20.720700000000004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Info!B2:BZ7000""),37,FALSE)),"""")*-1"),-2.11454985)</f>
        <v>-2.11454985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931</v>
      </c>
      <c r="C4" s="15">
        <f t="shared" ref="C4:C32" si="4">IFERROR(F4/D4," - ")</f>
        <v>11.275</v>
      </c>
      <c r="D4" s="16">
        <v>2</v>
      </c>
      <c r="E4" s="16">
        <v>0</v>
      </c>
      <c r="F4" s="17">
        <v>22.55</v>
      </c>
      <c r="G4" s="17">
        <v>0</v>
      </c>
      <c r="H4" s="18">
        <f t="shared" si="1"/>
        <v>0</v>
      </c>
      <c r="I4" s="18">
        <f t="shared" si="2"/>
        <v>0.39193636363636364</v>
      </c>
      <c r="J4" s="17">
        <f t="shared" ref="J4:J32" si="5">F4*0.85+G4+AF4*D4+D4*AE4+AG4+AD4</f>
        <v>8.838165</v>
      </c>
      <c r="K4" s="17">
        <f t="shared" si="3"/>
        <v>4.4190825</v>
      </c>
      <c r="L4" s="16">
        <v>21</v>
      </c>
      <c r="M4" s="19">
        <f t="shared" ref="M4:M32" si="6">IFERROR(D4/L4,"-")</f>
        <v>9.5238095238095233E-2</v>
      </c>
      <c r="N4" s="16">
        <v>1</v>
      </c>
      <c r="O4" s="20">
        <f t="shared" ref="O4:P4" si="7">D4/7</f>
        <v>0.2857142857142857</v>
      </c>
      <c r="P4" s="20">
        <f t="shared" si="7"/>
        <v>0</v>
      </c>
      <c r="Q4" s="16">
        <f t="shared" ref="Q4:Q32" si="8">ROUNDDOWN(N4/(O4+P4),0)</f>
        <v>3</v>
      </c>
      <c r="R4" s="16"/>
      <c r="S4" s="21">
        <v>2.1339712918660201</v>
      </c>
      <c r="T4" s="14">
        <v>780</v>
      </c>
      <c r="U4" s="22">
        <v>300</v>
      </c>
      <c r="V4" s="23" t="s">
        <v>932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1.7875000000000002E-2</v>
      </c>
      <c r="AD4" s="25">
        <f t="shared" ref="AD4:AD32" si="12">IFERROR(AB4*AC4*D4*2,0)</f>
        <v>-4.9335000000000004E-2</v>
      </c>
      <c r="AE4" s="25">
        <v>-3.48</v>
      </c>
      <c r="AF4" s="25">
        <v>-1.66</v>
      </c>
      <c r="AG4" s="25">
        <v>0</v>
      </c>
    </row>
    <row r="5" spans="1:33" ht="15.75" customHeight="1" x14ac:dyDescent="0.2">
      <c r="A5" s="28" t="s">
        <v>35</v>
      </c>
      <c r="B5" s="28" t="s">
        <v>100</v>
      </c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>
        <v>4.0178571428571397</v>
      </c>
      <c r="T5" s="28">
        <v>780</v>
      </c>
      <c r="U5" s="36">
        <v>300</v>
      </c>
      <c r="V5" s="37" t="s">
        <v>933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-1.66</v>
      </c>
      <c r="AG5" s="39">
        <v>0</v>
      </c>
    </row>
    <row r="6" spans="1:33" ht="15.75" customHeight="1" x14ac:dyDescent="0.2">
      <c r="A6" s="28" t="s">
        <v>37</v>
      </c>
      <c r="B6" s="28" t="s">
        <v>102</v>
      </c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720</v>
      </c>
      <c r="U6" s="36">
        <v>60</v>
      </c>
      <c r="V6" s="37" t="s">
        <v>934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-1.66</v>
      </c>
      <c r="AG6" s="39">
        <v>0</v>
      </c>
    </row>
    <row r="7" spans="1:33" ht="15.75" customHeight="1" x14ac:dyDescent="0.2">
      <c r="A7" s="28" t="s">
        <v>39</v>
      </c>
      <c r="B7" s="28" t="s">
        <v>935</v>
      </c>
      <c r="C7" s="15">
        <f t="shared" si="4"/>
        <v>10.524444444444446</v>
      </c>
      <c r="D7" s="29">
        <v>9</v>
      </c>
      <c r="E7" s="29">
        <v>0</v>
      </c>
      <c r="F7" s="30">
        <v>94.720000000000013</v>
      </c>
      <c r="G7" s="30">
        <v>0</v>
      </c>
      <c r="H7" s="31">
        <f t="shared" si="1"/>
        <v>0</v>
      </c>
      <c r="I7" s="31">
        <f t="shared" si="2"/>
        <v>0.35926934649493258</v>
      </c>
      <c r="J7" s="32">
        <f t="shared" si="5"/>
        <v>34.02999250000002</v>
      </c>
      <c r="K7" s="32">
        <f t="shared" si="3"/>
        <v>3.7811102777777799</v>
      </c>
      <c r="L7" s="29">
        <v>12</v>
      </c>
      <c r="M7" s="33">
        <f t="shared" si="6"/>
        <v>0.75</v>
      </c>
      <c r="N7" s="29">
        <v>86</v>
      </c>
      <c r="O7" s="34">
        <f t="shared" ref="O7:P7" si="15">D7/7</f>
        <v>1.2857142857142858</v>
      </c>
      <c r="P7" s="34">
        <f t="shared" si="15"/>
        <v>0</v>
      </c>
      <c r="Q7" s="29">
        <f t="shared" si="8"/>
        <v>66</v>
      </c>
      <c r="R7" s="29"/>
      <c r="S7" s="35">
        <v>1.7795275590551101</v>
      </c>
      <c r="T7" s="28">
        <v>480</v>
      </c>
      <c r="U7" s="36">
        <v>60</v>
      </c>
      <c r="V7" s="37" t="s">
        <v>936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1.7875000000000002E-2</v>
      </c>
      <c r="AD7" s="39">
        <f t="shared" si="12"/>
        <v>-0.22200750000000002</v>
      </c>
      <c r="AE7" s="39">
        <v>-3.48</v>
      </c>
      <c r="AF7" s="39">
        <v>-1.66</v>
      </c>
      <c r="AG7" s="39">
        <v>0</v>
      </c>
    </row>
    <row r="8" spans="1:33" ht="15.75" customHeight="1" x14ac:dyDescent="0.2">
      <c r="A8" s="28" t="s">
        <v>41</v>
      </c>
      <c r="B8" s="28" t="s">
        <v>573</v>
      </c>
      <c r="C8" s="15">
        <f t="shared" si="4"/>
        <v>9.8211111111111098</v>
      </c>
      <c r="D8" s="29">
        <v>27</v>
      </c>
      <c r="E8" s="29">
        <v>0</v>
      </c>
      <c r="F8" s="30">
        <v>265.16999999999996</v>
      </c>
      <c r="G8" s="30">
        <v>-0.05</v>
      </c>
      <c r="H8" s="31">
        <f t="shared" si="1"/>
        <v>1.8855828336538828E-4</v>
      </c>
      <c r="I8" s="31">
        <f t="shared" si="2"/>
        <v>0.32393738922200849</v>
      </c>
      <c r="J8" s="32">
        <f t="shared" si="5"/>
        <v>85.89847749999997</v>
      </c>
      <c r="K8" s="32">
        <f t="shared" si="3"/>
        <v>3.1814250925925913</v>
      </c>
      <c r="L8" s="29">
        <v>45</v>
      </c>
      <c r="M8" s="33">
        <f t="shared" si="6"/>
        <v>0.6</v>
      </c>
      <c r="N8" s="29">
        <v>118</v>
      </c>
      <c r="O8" s="34">
        <f t="shared" ref="O8:P8" si="16">D8/7</f>
        <v>3.8571428571428572</v>
      </c>
      <c r="P8" s="34">
        <f t="shared" si="16"/>
        <v>0</v>
      </c>
      <c r="Q8" s="29">
        <f t="shared" si="8"/>
        <v>30</v>
      </c>
      <c r="R8" s="29"/>
      <c r="S8" s="35">
        <v>1.7959183673469299</v>
      </c>
      <c r="T8" s="28">
        <v>420</v>
      </c>
      <c r="U8" s="36">
        <v>240</v>
      </c>
      <c r="V8" s="37" t="s">
        <v>937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1.7875000000000002E-2</v>
      </c>
      <c r="AD8" s="39">
        <f t="shared" si="12"/>
        <v>-0.66602250000000007</v>
      </c>
      <c r="AE8" s="39">
        <v>-3.48</v>
      </c>
      <c r="AF8" s="39">
        <v>-1.66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9.1206896551724146</v>
      </c>
      <c r="D9" s="29">
        <v>29</v>
      </c>
      <c r="E9" s="29">
        <v>1</v>
      </c>
      <c r="F9" s="30">
        <v>264.5</v>
      </c>
      <c r="G9" s="30">
        <v>-0.05</v>
      </c>
      <c r="H9" s="31">
        <f t="shared" si="1"/>
        <v>1.8903591682419661E-4</v>
      </c>
      <c r="I9" s="31">
        <f t="shared" si="2"/>
        <v>0.28355252362948957</v>
      </c>
      <c r="J9" s="32">
        <f t="shared" si="5"/>
        <v>74.999642499999993</v>
      </c>
      <c r="K9" s="32">
        <f t="shared" si="3"/>
        <v>2.5861945689655168</v>
      </c>
      <c r="L9" s="29">
        <v>51</v>
      </c>
      <c r="M9" s="33">
        <f t="shared" si="6"/>
        <v>0.56862745098039214</v>
      </c>
      <c r="N9" s="29">
        <v>95</v>
      </c>
      <c r="O9" s="34">
        <f t="shared" ref="O9:P9" si="17">D9/7</f>
        <v>4.1428571428571432</v>
      </c>
      <c r="P9" s="34">
        <f t="shared" si="17"/>
        <v>0.14285714285714285</v>
      </c>
      <c r="Q9" s="29">
        <f t="shared" si="8"/>
        <v>22</v>
      </c>
      <c r="R9" s="29"/>
      <c r="S9" s="35">
        <v>2.1318051575931198</v>
      </c>
      <c r="T9" s="28">
        <v>420</v>
      </c>
      <c r="U9" s="36">
        <v>240</v>
      </c>
      <c r="V9" s="37" t="s">
        <v>938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1.7875000000000002E-2</v>
      </c>
      <c r="AD9" s="39">
        <f t="shared" si="12"/>
        <v>-0.71535750000000009</v>
      </c>
      <c r="AE9" s="39">
        <v>-3.48</v>
      </c>
      <c r="AF9" s="39">
        <v>-1.66</v>
      </c>
      <c r="AG9" s="39">
        <v>0</v>
      </c>
    </row>
    <row r="10" spans="1:33" ht="15.75" customHeight="1" x14ac:dyDescent="0.2">
      <c r="A10" s="28" t="s">
        <v>45</v>
      </c>
      <c r="B10" s="28" t="s">
        <v>939</v>
      </c>
      <c r="C10" s="15">
        <f t="shared" si="4"/>
        <v>9.0163636363636339</v>
      </c>
      <c r="D10" s="29">
        <v>33</v>
      </c>
      <c r="E10" s="29">
        <v>0</v>
      </c>
      <c r="F10" s="30">
        <v>297.53999999999991</v>
      </c>
      <c r="G10" s="30">
        <v>0</v>
      </c>
      <c r="H10" s="31">
        <f t="shared" si="1"/>
        <v>0</v>
      </c>
      <c r="I10" s="31">
        <f t="shared" si="2"/>
        <v>0.26713373832089848</v>
      </c>
      <c r="J10" s="32">
        <f t="shared" si="5"/>
        <v>79.482972500000116</v>
      </c>
      <c r="K10" s="32">
        <f t="shared" si="3"/>
        <v>2.4085749242424277</v>
      </c>
      <c r="L10" s="29">
        <v>57</v>
      </c>
      <c r="M10" s="33">
        <f t="shared" si="6"/>
        <v>0.57894736842105265</v>
      </c>
      <c r="N10" s="29">
        <v>53</v>
      </c>
      <c r="O10" s="34">
        <f t="shared" ref="O10:P10" si="18">D10/7</f>
        <v>4.7142857142857144</v>
      </c>
      <c r="P10" s="34">
        <f t="shared" si="18"/>
        <v>0</v>
      </c>
      <c r="Q10" s="29">
        <f t="shared" si="8"/>
        <v>11</v>
      </c>
      <c r="R10" s="29"/>
      <c r="S10" s="35">
        <v>3.3909465020576102</v>
      </c>
      <c r="T10" s="28">
        <v>420</v>
      </c>
      <c r="U10" s="36">
        <v>240</v>
      </c>
      <c r="V10" s="37" t="s">
        <v>940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1.7875000000000002E-2</v>
      </c>
      <c r="AD10" s="39">
        <f t="shared" si="12"/>
        <v>-0.81402750000000001</v>
      </c>
      <c r="AE10" s="39">
        <v>-3.48</v>
      </c>
      <c r="AF10" s="39">
        <v>-1.7506666666666599</v>
      </c>
      <c r="AG10" s="39">
        <v>0</v>
      </c>
    </row>
    <row r="11" spans="1:33" ht="15.75" customHeight="1" x14ac:dyDescent="0.2">
      <c r="A11" s="28" t="s">
        <v>47</v>
      </c>
      <c r="B11" s="28" t="s">
        <v>941</v>
      </c>
      <c r="C11" s="15">
        <f t="shared" si="4"/>
        <v>9.5292857142857148</v>
      </c>
      <c r="D11" s="29">
        <v>14</v>
      </c>
      <c r="E11" s="29">
        <v>1</v>
      </c>
      <c r="F11" s="30">
        <v>133.41</v>
      </c>
      <c r="G11" s="30">
        <v>0</v>
      </c>
      <c r="H11" s="31">
        <f t="shared" si="1"/>
        <v>0</v>
      </c>
      <c r="I11" s="31">
        <f t="shared" si="2"/>
        <v>0.29850702096294707</v>
      </c>
      <c r="J11" s="32">
        <f t="shared" si="5"/>
        <v>39.823821666666767</v>
      </c>
      <c r="K11" s="32">
        <f t="shared" si="3"/>
        <v>2.8445586904761977</v>
      </c>
      <c r="L11" s="29">
        <v>33</v>
      </c>
      <c r="M11" s="33">
        <f t="shared" si="6"/>
        <v>0.42424242424242425</v>
      </c>
      <c r="N11" s="29">
        <v>131</v>
      </c>
      <c r="O11" s="34">
        <f t="shared" ref="O11:P11" si="19">D11/7</f>
        <v>2</v>
      </c>
      <c r="P11" s="34">
        <f t="shared" si="19"/>
        <v>0.14285714285714285</v>
      </c>
      <c r="Q11" s="29">
        <f t="shared" si="8"/>
        <v>61</v>
      </c>
      <c r="R11" s="29"/>
      <c r="S11" s="35">
        <v>2.2127659574468002</v>
      </c>
      <c r="T11" s="28">
        <v>1089</v>
      </c>
      <c r="U11" s="36">
        <v>240</v>
      </c>
      <c r="V11" s="37" t="s">
        <v>942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1.7875000000000002E-2</v>
      </c>
      <c r="AD11" s="39">
        <f t="shared" si="12"/>
        <v>-0.34534500000000001</v>
      </c>
      <c r="AE11" s="39">
        <v>-3.48</v>
      </c>
      <c r="AF11" s="39">
        <v>-1.7506666666666599</v>
      </c>
      <c r="AG11" s="39">
        <v>0</v>
      </c>
    </row>
    <row r="12" spans="1:33" ht="15.75" customHeight="1" x14ac:dyDescent="0.2">
      <c r="A12" s="28" t="s">
        <v>49</v>
      </c>
      <c r="B12" s="28" t="s">
        <v>111</v>
      </c>
      <c r="C12" s="15">
        <f t="shared" si="4"/>
        <v>9.3244444444444454</v>
      </c>
      <c r="D12" s="29">
        <v>18</v>
      </c>
      <c r="E12" s="29">
        <v>1</v>
      </c>
      <c r="F12" s="30">
        <v>167.84000000000003</v>
      </c>
      <c r="G12" s="30">
        <v>-0.08</v>
      </c>
      <c r="H12" s="31">
        <f t="shared" si="1"/>
        <v>4.7664442326024779E-4</v>
      </c>
      <c r="I12" s="31">
        <f t="shared" si="2"/>
        <v>0.28591506792183097</v>
      </c>
      <c r="J12" s="32">
        <f t="shared" si="5"/>
        <v>47.987985000000116</v>
      </c>
      <c r="K12" s="32">
        <f t="shared" si="3"/>
        <v>2.6659991666666731</v>
      </c>
      <c r="L12" s="29">
        <v>32</v>
      </c>
      <c r="M12" s="33">
        <f t="shared" si="6"/>
        <v>0.5625</v>
      </c>
      <c r="N12" s="29">
        <v>115</v>
      </c>
      <c r="O12" s="34">
        <f t="shared" ref="O12:P12" si="20">D12/7</f>
        <v>2.5714285714285716</v>
      </c>
      <c r="P12" s="34">
        <f t="shared" si="20"/>
        <v>0.14285714285714285</v>
      </c>
      <c r="Q12" s="29">
        <f t="shared" si="8"/>
        <v>42</v>
      </c>
      <c r="R12" s="29"/>
      <c r="S12" s="35">
        <v>2.6666666666666599</v>
      </c>
      <c r="T12" s="28">
        <v>840</v>
      </c>
      <c r="U12" s="36">
        <v>240</v>
      </c>
      <c r="V12" s="37" t="s">
        <v>943</v>
      </c>
      <c r="W12" s="28">
        <v>0</v>
      </c>
      <c r="X12" s="38">
        <f t="shared" si="9"/>
        <v>0</v>
      </c>
      <c r="Y12" s="39">
        <f t="shared" si="10"/>
        <v>0.08</v>
      </c>
      <c r="Z12" s="28">
        <v>1</v>
      </c>
      <c r="AA12" s="28" t="s">
        <v>34</v>
      </c>
      <c r="AB12" s="40">
        <f t="shared" si="11"/>
        <v>-0.69</v>
      </c>
      <c r="AC12" s="41">
        <v>1.7875000000000002E-2</v>
      </c>
      <c r="AD12" s="39">
        <f t="shared" si="12"/>
        <v>-0.44401500000000005</v>
      </c>
      <c r="AE12" s="39">
        <v>-3.48</v>
      </c>
      <c r="AF12" s="39">
        <v>-1.7506666666666599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8.8193749999999973</v>
      </c>
      <c r="D13" s="29">
        <v>32</v>
      </c>
      <c r="E13" s="29">
        <v>1</v>
      </c>
      <c r="F13" s="32">
        <v>282.21999999999991</v>
      </c>
      <c r="G13" s="30">
        <v>-0.08</v>
      </c>
      <c r="H13" s="31">
        <f t="shared" si="1"/>
        <v>2.8346679895117292E-4</v>
      </c>
      <c r="I13" s="31">
        <f t="shared" si="2"/>
        <v>0.25231960881581716</v>
      </c>
      <c r="J13" s="32">
        <f t="shared" si="5"/>
        <v>71.209639999999894</v>
      </c>
      <c r="K13" s="32">
        <f t="shared" si="3"/>
        <v>2.2253012499999967</v>
      </c>
      <c r="L13" s="29">
        <v>38</v>
      </c>
      <c r="M13" s="33">
        <f t="shared" si="6"/>
        <v>0.84210526315789469</v>
      </c>
      <c r="N13" s="29">
        <v>81</v>
      </c>
      <c r="O13" s="34">
        <f t="shared" ref="O13:P13" si="21">D13/7</f>
        <v>4.5714285714285712</v>
      </c>
      <c r="P13" s="34">
        <f t="shared" si="21"/>
        <v>0.14285714285714285</v>
      </c>
      <c r="Q13" s="29">
        <f t="shared" si="8"/>
        <v>17</v>
      </c>
      <c r="R13" s="29"/>
      <c r="S13" s="35">
        <v>2.54857142857142</v>
      </c>
      <c r="T13" s="28">
        <v>600</v>
      </c>
      <c r="U13" s="36">
        <v>90</v>
      </c>
      <c r="V13" s="37" t="s">
        <v>944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1.7875000000000002E-2</v>
      </c>
      <c r="AD13" s="39">
        <f t="shared" si="12"/>
        <v>-0.78936000000000006</v>
      </c>
      <c r="AE13" s="39">
        <v>-3.48</v>
      </c>
      <c r="AF13" s="39">
        <v>-1.764</v>
      </c>
      <c r="AG13" s="39">
        <v>0</v>
      </c>
    </row>
    <row r="14" spans="1:33" ht="15.75" customHeight="1" x14ac:dyDescent="0.2">
      <c r="A14" s="28" t="s">
        <v>53</v>
      </c>
      <c r="B14" s="28" t="s">
        <v>100</v>
      </c>
      <c r="C14" s="15">
        <f t="shared" si="4"/>
        <v>7.9920895522388031</v>
      </c>
      <c r="D14" s="29">
        <v>67</v>
      </c>
      <c r="E14" s="29">
        <v>0</v>
      </c>
      <c r="F14" s="32">
        <v>535.4699999999998</v>
      </c>
      <c r="G14" s="30">
        <v>0</v>
      </c>
      <c r="H14" s="31">
        <f t="shared" si="1"/>
        <v>0</v>
      </c>
      <c r="I14" s="31">
        <f t="shared" si="2"/>
        <v>0.19076470670625784</v>
      </c>
      <c r="J14" s="32">
        <f t="shared" si="5"/>
        <v>102.14877749999984</v>
      </c>
      <c r="K14" s="32">
        <f t="shared" si="3"/>
        <v>1.5246086194029826</v>
      </c>
      <c r="L14" s="29">
        <v>49</v>
      </c>
      <c r="M14" s="33">
        <f t="shared" si="6"/>
        <v>1.3673469387755102</v>
      </c>
      <c r="N14" s="29">
        <v>14</v>
      </c>
      <c r="O14" s="34">
        <f t="shared" ref="O14:P14" si="22">D14/7</f>
        <v>9.5714285714285712</v>
      </c>
      <c r="P14" s="34">
        <f t="shared" si="22"/>
        <v>0</v>
      </c>
      <c r="Q14" s="29">
        <f t="shared" si="8"/>
        <v>1</v>
      </c>
      <c r="R14" s="29"/>
      <c r="S14" s="35">
        <v>6.3790849673202601</v>
      </c>
      <c r="T14" s="28">
        <v>600</v>
      </c>
      <c r="U14" s="36">
        <v>90</v>
      </c>
      <c r="V14" s="37" t="s">
        <v>944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1.7875000000000002E-2</v>
      </c>
      <c r="AD14" s="39">
        <f t="shared" si="12"/>
        <v>-1.6527225000000001</v>
      </c>
      <c r="AE14" s="39">
        <v>-3.48</v>
      </c>
      <c r="AF14" s="39">
        <v>-1.764</v>
      </c>
      <c r="AG14" s="39">
        <v>0</v>
      </c>
    </row>
    <row r="15" spans="1:33" ht="15.75" customHeight="1" x14ac:dyDescent="0.2">
      <c r="A15" s="28" t="s">
        <v>54</v>
      </c>
      <c r="B15" s="28" t="s">
        <v>102</v>
      </c>
      <c r="C15" s="15">
        <f t="shared" si="4"/>
        <v>8.0499999999999989</v>
      </c>
      <c r="D15" s="29">
        <v>12</v>
      </c>
      <c r="E15" s="29">
        <v>0</v>
      </c>
      <c r="F15" s="32">
        <v>96.6</v>
      </c>
      <c r="G15" s="30">
        <v>0</v>
      </c>
      <c r="H15" s="31">
        <f t="shared" si="1"/>
        <v>0</v>
      </c>
      <c r="I15" s="31">
        <f t="shared" si="2"/>
        <v>0.19550714285714291</v>
      </c>
      <c r="J15" s="32">
        <f t="shared" si="5"/>
        <v>18.885990000000003</v>
      </c>
      <c r="K15" s="32">
        <f t="shared" si="3"/>
        <v>1.5738325000000002</v>
      </c>
      <c r="L15" s="29">
        <v>35</v>
      </c>
      <c r="M15" s="33">
        <f t="shared" si="6"/>
        <v>0.34285714285714286</v>
      </c>
      <c r="N15" s="29">
        <v>1</v>
      </c>
      <c r="O15" s="34">
        <f t="shared" ref="O15:P15" si="23">D15/7</f>
        <v>1.7142857142857142</v>
      </c>
      <c r="P15" s="34">
        <f t="shared" si="23"/>
        <v>0</v>
      </c>
      <c r="Q15" s="29">
        <f t="shared" si="8"/>
        <v>0</v>
      </c>
      <c r="R15" s="29"/>
      <c r="S15" s="35">
        <v>12.329411764705799</v>
      </c>
      <c r="T15" s="28">
        <v>600</v>
      </c>
      <c r="U15" s="36">
        <v>90</v>
      </c>
      <c r="V15" s="37" t="s">
        <v>945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1.7875000000000002E-2</v>
      </c>
      <c r="AD15" s="39">
        <f t="shared" si="12"/>
        <v>-0.29601</v>
      </c>
      <c r="AE15" s="39">
        <v>-3.48</v>
      </c>
      <c r="AF15" s="39">
        <v>-1.764</v>
      </c>
      <c r="AG15" s="39">
        <v>0</v>
      </c>
    </row>
    <row r="16" spans="1:33" ht="15.75" customHeight="1" x14ac:dyDescent="0.2">
      <c r="A16" s="28" t="s">
        <v>56</v>
      </c>
      <c r="B16" s="28" t="s">
        <v>100</v>
      </c>
      <c r="C16" s="15">
        <f t="shared" si="4"/>
        <v>7.9500000000000011</v>
      </c>
      <c r="D16" s="29">
        <v>15</v>
      </c>
      <c r="E16" s="29">
        <v>0</v>
      </c>
      <c r="F16" s="32">
        <v>119.25000000000001</v>
      </c>
      <c r="G16" s="30">
        <v>0</v>
      </c>
      <c r="H16" s="31">
        <f t="shared" si="1"/>
        <v>0</v>
      </c>
      <c r="I16" s="31">
        <f t="shared" si="2"/>
        <v>0.18727452830188676</v>
      </c>
      <c r="J16" s="32">
        <f t="shared" si="5"/>
        <v>22.332487499999999</v>
      </c>
      <c r="K16" s="32">
        <f t="shared" si="3"/>
        <v>1.4888325</v>
      </c>
      <c r="L16" s="29">
        <v>56</v>
      </c>
      <c r="M16" s="33">
        <f t="shared" si="6"/>
        <v>0.26785714285714285</v>
      </c>
      <c r="N16" s="29">
        <v>81</v>
      </c>
      <c r="O16" s="34">
        <f t="shared" ref="O16:P16" si="24">D16/7</f>
        <v>2.1428571428571428</v>
      </c>
      <c r="P16" s="34">
        <f t="shared" si="24"/>
        <v>0</v>
      </c>
      <c r="Q16" s="29">
        <f t="shared" si="8"/>
        <v>37</v>
      </c>
      <c r="R16" s="29"/>
      <c r="S16" s="35">
        <v>3.4765100671140901</v>
      </c>
      <c r="T16" s="28">
        <v>600</v>
      </c>
      <c r="U16" s="36">
        <v>90</v>
      </c>
      <c r="V16" s="37" t="s">
        <v>945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1.7875000000000002E-2</v>
      </c>
      <c r="AD16" s="39">
        <f t="shared" si="12"/>
        <v>-0.37001250000000002</v>
      </c>
      <c r="AE16" s="39">
        <v>-3.48</v>
      </c>
      <c r="AF16" s="39">
        <v>-1.764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7.950000000000002</v>
      </c>
      <c r="D17" s="29">
        <v>16</v>
      </c>
      <c r="E17" s="29">
        <v>0</v>
      </c>
      <c r="F17" s="32">
        <v>127.20000000000003</v>
      </c>
      <c r="G17" s="30">
        <v>0</v>
      </c>
      <c r="H17" s="31">
        <f t="shared" si="1"/>
        <v>0</v>
      </c>
      <c r="I17" s="31">
        <f t="shared" si="2"/>
        <v>0.18727452830188687</v>
      </c>
      <c r="J17" s="32">
        <f t="shared" si="5"/>
        <v>23.821320000000014</v>
      </c>
      <c r="K17" s="32">
        <f t="shared" si="3"/>
        <v>1.4888325000000009</v>
      </c>
      <c r="L17" s="29">
        <v>44</v>
      </c>
      <c r="M17" s="33">
        <f t="shared" si="6"/>
        <v>0.36363636363636365</v>
      </c>
      <c r="N17" s="29">
        <v>59</v>
      </c>
      <c r="O17" s="34">
        <f t="shared" ref="O17:P17" si="25">D17/7</f>
        <v>2.2857142857142856</v>
      </c>
      <c r="P17" s="34">
        <f t="shared" si="25"/>
        <v>0</v>
      </c>
      <c r="Q17" s="29">
        <f t="shared" si="8"/>
        <v>25</v>
      </c>
      <c r="R17" s="29"/>
      <c r="S17" s="35">
        <v>3.4834437086092702</v>
      </c>
      <c r="T17" s="28">
        <v>510</v>
      </c>
      <c r="U17" s="36">
        <v>90</v>
      </c>
      <c r="V17" s="37" t="s">
        <v>946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1.7875000000000002E-2</v>
      </c>
      <c r="AD17" s="39">
        <f t="shared" si="12"/>
        <v>-0.39468000000000003</v>
      </c>
      <c r="AE17" s="39">
        <v>-3.48</v>
      </c>
      <c r="AF17" s="39">
        <v>-1.764</v>
      </c>
      <c r="AG17" s="39">
        <v>0</v>
      </c>
    </row>
    <row r="18" spans="1:33" ht="15.75" customHeight="1" x14ac:dyDescent="0.2">
      <c r="A18" s="28" t="s">
        <v>59</v>
      </c>
      <c r="B18" s="28" t="s">
        <v>115</v>
      </c>
      <c r="C18" s="15">
        <f t="shared" si="4"/>
        <v>7.8029999999999973</v>
      </c>
      <c r="D18" s="29">
        <v>40</v>
      </c>
      <c r="E18" s="29">
        <v>0</v>
      </c>
      <c r="F18" s="32">
        <v>312.11999999999989</v>
      </c>
      <c r="G18" s="30">
        <v>0</v>
      </c>
      <c r="H18" s="31">
        <f t="shared" si="1"/>
        <v>0</v>
      </c>
      <c r="I18" s="31">
        <f t="shared" si="2"/>
        <v>0.17478950403690868</v>
      </c>
      <c r="J18" s="32">
        <f t="shared" si="5"/>
        <v>54.555299999999917</v>
      </c>
      <c r="K18" s="32">
        <f t="shared" si="3"/>
        <v>1.3638824999999979</v>
      </c>
      <c r="L18" s="29">
        <v>45</v>
      </c>
      <c r="M18" s="33">
        <f t="shared" si="6"/>
        <v>0.88888888888888884</v>
      </c>
      <c r="N18" s="29">
        <v>106</v>
      </c>
      <c r="O18" s="34">
        <f t="shared" ref="O18:P18" si="26">D18/7</f>
        <v>5.7142857142857144</v>
      </c>
      <c r="P18" s="34">
        <f t="shared" si="26"/>
        <v>0</v>
      </c>
      <c r="Q18" s="29">
        <f t="shared" si="8"/>
        <v>18</v>
      </c>
      <c r="R18" s="29"/>
      <c r="S18" s="35">
        <v>4.6692607003891</v>
      </c>
      <c r="T18" s="28">
        <v>420</v>
      </c>
      <c r="U18" s="36">
        <v>0</v>
      </c>
      <c r="V18" s="37" t="s">
        <v>918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1.7875000000000002E-2</v>
      </c>
      <c r="AD18" s="39">
        <f t="shared" si="12"/>
        <v>-0.98670000000000013</v>
      </c>
      <c r="AE18" s="39">
        <v>-3.48</v>
      </c>
      <c r="AF18" s="39">
        <v>-1.764</v>
      </c>
      <c r="AG18" s="39">
        <v>0</v>
      </c>
    </row>
    <row r="19" spans="1:33" ht="15.75" customHeight="1" x14ac:dyDescent="0.2">
      <c r="A19" s="28" t="s">
        <v>60</v>
      </c>
      <c r="B19" s="28" t="s">
        <v>947</v>
      </c>
      <c r="C19" s="15">
        <f t="shared" si="4"/>
        <v>7.9105263157894745</v>
      </c>
      <c r="D19" s="29">
        <v>38</v>
      </c>
      <c r="E19" s="29">
        <v>0</v>
      </c>
      <c r="F19" s="32">
        <v>300.60000000000002</v>
      </c>
      <c r="G19" s="30">
        <v>0</v>
      </c>
      <c r="H19" s="31">
        <f t="shared" si="1"/>
        <v>0</v>
      </c>
      <c r="I19" s="31">
        <f t="shared" si="2"/>
        <v>0.17347516633399868</v>
      </c>
      <c r="J19" s="32">
        <f t="shared" si="5"/>
        <v>52.146635000000003</v>
      </c>
      <c r="K19" s="32">
        <f t="shared" si="3"/>
        <v>1.3722798684210527</v>
      </c>
      <c r="L19" s="29">
        <v>39</v>
      </c>
      <c r="M19" s="33">
        <f t="shared" si="6"/>
        <v>0.97435897435897434</v>
      </c>
      <c r="N19" s="29">
        <v>160</v>
      </c>
      <c r="O19" s="34">
        <f t="shared" ref="O19:P19" si="27">D19/7</f>
        <v>5.4285714285714288</v>
      </c>
      <c r="P19" s="34">
        <f t="shared" si="27"/>
        <v>0</v>
      </c>
      <c r="Q19" s="29">
        <f t="shared" si="8"/>
        <v>29</v>
      </c>
      <c r="R19" s="29"/>
      <c r="S19" s="35">
        <v>5.23694779116465</v>
      </c>
      <c r="T19" s="28">
        <v>420</v>
      </c>
      <c r="U19" s="36">
        <v>120</v>
      </c>
      <c r="V19" s="37" t="s">
        <v>919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1.7875000000000002E-2</v>
      </c>
      <c r="AD19" s="39">
        <f t="shared" si="12"/>
        <v>-0.93736500000000011</v>
      </c>
      <c r="AE19" s="39">
        <v>-3.48</v>
      </c>
      <c r="AF19" s="39">
        <v>-1.847</v>
      </c>
      <c r="AG19" s="39">
        <v>0</v>
      </c>
    </row>
    <row r="20" spans="1:33" ht="15.75" customHeight="1" x14ac:dyDescent="0.2">
      <c r="A20" s="28" t="s">
        <v>62</v>
      </c>
      <c r="B20" s="28" t="s">
        <v>200</v>
      </c>
      <c r="C20" s="15">
        <f t="shared" si="4"/>
        <v>8.7055555555555557</v>
      </c>
      <c r="D20" s="29">
        <v>27</v>
      </c>
      <c r="E20" s="29">
        <v>0</v>
      </c>
      <c r="F20" s="32">
        <v>235.04999999999998</v>
      </c>
      <c r="G20" s="30">
        <v>0</v>
      </c>
      <c r="H20" s="31">
        <f t="shared" si="1"/>
        <v>0</v>
      </c>
      <c r="I20" s="31">
        <f t="shared" si="2"/>
        <v>0.23525835992342056</v>
      </c>
      <c r="J20" s="32">
        <f t="shared" si="5"/>
        <v>55.297477499999999</v>
      </c>
      <c r="K20" s="32">
        <f t="shared" si="3"/>
        <v>2.0480547222222221</v>
      </c>
      <c r="L20" s="29">
        <v>44</v>
      </c>
      <c r="M20" s="33">
        <f t="shared" si="6"/>
        <v>0.61363636363636365</v>
      </c>
      <c r="N20" s="29">
        <v>131</v>
      </c>
      <c r="O20" s="34">
        <f t="shared" ref="O20:P20" si="28">D20/7</f>
        <v>3.8571428571428572</v>
      </c>
      <c r="P20" s="34">
        <f t="shared" si="28"/>
        <v>0</v>
      </c>
      <c r="Q20" s="29">
        <f t="shared" si="8"/>
        <v>33</v>
      </c>
      <c r="R20" s="29"/>
      <c r="S20" s="35">
        <v>3.2192982456140302</v>
      </c>
      <c r="T20" s="28">
        <v>120</v>
      </c>
      <c r="U20" s="36">
        <v>120</v>
      </c>
      <c r="V20" s="37" t="s">
        <v>920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1.7875000000000002E-2</v>
      </c>
      <c r="AD20" s="39">
        <f t="shared" si="12"/>
        <v>-0.66602250000000007</v>
      </c>
      <c r="AE20" s="39">
        <v>-3.48</v>
      </c>
      <c r="AF20" s="39">
        <v>-1.847</v>
      </c>
      <c r="AG20" s="39">
        <v>0</v>
      </c>
    </row>
    <row r="21" spans="1:33" ht="15.75" customHeight="1" x14ac:dyDescent="0.2">
      <c r="A21" s="28" t="s">
        <v>63</v>
      </c>
      <c r="B21" s="28" t="s">
        <v>948</v>
      </c>
      <c r="C21" s="15">
        <f t="shared" si="4"/>
        <v>10.101333333333336</v>
      </c>
      <c r="D21" s="29">
        <v>15</v>
      </c>
      <c r="E21" s="29">
        <v>0</v>
      </c>
      <c r="F21" s="32">
        <v>151.52000000000004</v>
      </c>
      <c r="G21" s="30">
        <v>0</v>
      </c>
      <c r="H21" s="31">
        <f t="shared" si="1"/>
        <v>0</v>
      </c>
      <c r="I21" s="31">
        <f t="shared" si="2"/>
        <v>0.32020187104012682</v>
      </c>
      <c r="J21" s="32">
        <f t="shared" si="5"/>
        <v>48.516987500000027</v>
      </c>
      <c r="K21" s="32">
        <f t="shared" si="3"/>
        <v>3.2344658333333354</v>
      </c>
      <c r="L21" s="29">
        <v>18</v>
      </c>
      <c r="M21" s="33">
        <f t="shared" si="6"/>
        <v>0.83333333333333337</v>
      </c>
      <c r="N21" s="29">
        <v>358</v>
      </c>
      <c r="O21" s="34">
        <f t="shared" ref="O21:P21" si="29">D21/7</f>
        <v>2.1428571428571428</v>
      </c>
      <c r="P21" s="34">
        <f t="shared" si="29"/>
        <v>0</v>
      </c>
      <c r="Q21" s="29">
        <f t="shared" si="8"/>
        <v>167</v>
      </c>
      <c r="R21" s="29"/>
      <c r="S21" s="35">
        <v>2.1806853582554502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1.7875000000000002E-2</v>
      </c>
      <c r="AD21" s="39">
        <f t="shared" si="12"/>
        <v>-0.37001250000000002</v>
      </c>
      <c r="AE21" s="39">
        <v>-3.48</v>
      </c>
      <c r="AF21" s="39">
        <v>-1.847</v>
      </c>
      <c r="AG21" s="39">
        <v>0</v>
      </c>
    </row>
    <row r="22" spans="1:33" ht="15.75" customHeight="1" x14ac:dyDescent="0.2">
      <c r="A22" s="28" t="s">
        <v>64</v>
      </c>
      <c r="B22" s="28" t="s">
        <v>949</v>
      </c>
      <c r="C22" s="15">
        <f t="shared" si="4"/>
        <v>9.9421428571428567</v>
      </c>
      <c r="D22" s="29">
        <v>14</v>
      </c>
      <c r="E22" s="29">
        <v>0</v>
      </c>
      <c r="F22" s="30">
        <v>139.19</v>
      </c>
      <c r="G22" s="30">
        <v>0</v>
      </c>
      <c r="H22" s="31">
        <f t="shared" si="1"/>
        <v>0</v>
      </c>
      <c r="I22" s="31">
        <f t="shared" si="2"/>
        <v>0.31171890940441116</v>
      </c>
      <c r="J22" s="32">
        <f t="shared" si="5"/>
        <v>43.38815499999999</v>
      </c>
      <c r="K22" s="32">
        <f t="shared" si="3"/>
        <v>3.099153928571428</v>
      </c>
      <c r="L22" s="29">
        <v>31</v>
      </c>
      <c r="M22" s="33">
        <f t="shared" si="6"/>
        <v>0.45161290322580644</v>
      </c>
      <c r="N22" s="29">
        <v>346</v>
      </c>
      <c r="O22" s="34">
        <f t="shared" ref="O22:P22" si="30">D22/7</f>
        <v>2</v>
      </c>
      <c r="P22" s="34">
        <f t="shared" si="30"/>
        <v>0</v>
      </c>
      <c r="Q22" s="29">
        <f t="shared" si="8"/>
        <v>173</v>
      </c>
      <c r="R22" s="29"/>
      <c r="S22" s="35">
        <v>2.1010719754977001</v>
      </c>
      <c r="T22" s="28">
        <v>420</v>
      </c>
      <c r="U22" s="36">
        <v>120</v>
      </c>
      <c r="V22" s="37" t="s">
        <v>922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1.7875000000000002E-2</v>
      </c>
      <c r="AD22" s="39">
        <f t="shared" si="12"/>
        <v>-0.34534500000000001</v>
      </c>
      <c r="AE22" s="39">
        <v>-3.48</v>
      </c>
      <c r="AF22" s="39">
        <v>-1.847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8.5057142857142871</v>
      </c>
      <c r="D23" s="29">
        <v>35</v>
      </c>
      <c r="E23" s="29">
        <v>0</v>
      </c>
      <c r="F23" s="32">
        <v>297.70000000000005</v>
      </c>
      <c r="G23" s="30">
        <v>0</v>
      </c>
      <c r="H23" s="31">
        <f t="shared" si="1"/>
        <v>0</v>
      </c>
      <c r="I23" s="31">
        <f t="shared" si="2"/>
        <v>0.22081504030903606</v>
      </c>
      <c r="J23" s="32">
        <f t="shared" si="5"/>
        <v>65.736637500000043</v>
      </c>
      <c r="K23" s="32">
        <f t="shared" si="3"/>
        <v>1.8781896428571441</v>
      </c>
      <c r="L23" s="29">
        <v>40</v>
      </c>
      <c r="M23" s="33">
        <f t="shared" si="6"/>
        <v>0.875</v>
      </c>
      <c r="N23" s="29">
        <v>283</v>
      </c>
      <c r="O23" s="34">
        <f t="shared" ref="O23:P23" si="31">D23/7</f>
        <v>5</v>
      </c>
      <c r="P23" s="34">
        <f t="shared" si="31"/>
        <v>0</v>
      </c>
      <c r="Q23" s="29">
        <f t="shared" si="8"/>
        <v>56</v>
      </c>
      <c r="R23" s="29"/>
      <c r="S23" s="35">
        <v>2.8</v>
      </c>
      <c r="T23" s="28">
        <v>420</v>
      </c>
      <c r="U23" s="36">
        <v>120</v>
      </c>
      <c r="V23" s="37" t="s">
        <v>922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1.7875000000000002E-2</v>
      </c>
      <c r="AD23" s="39">
        <f t="shared" si="12"/>
        <v>-0.86336250000000003</v>
      </c>
      <c r="AE23" s="39">
        <v>-3.48</v>
      </c>
      <c r="AF23" s="39">
        <v>-1.847</v>
      </c>
      <c r="AG23" s="39">
        <v>0</v>
      </c>
    </row>
    <row r="24" spans="1:33" ht="15.75" customHeight="1" x14ac:dyDescent="0.2">
      <c r="A24" s="28" t="s">
        <v>66</v>
      </c>
      <c r="B24" s="28" t="s">
        <v>950</v>
      </c>
      <c r="C24" s="15">
        <f t="shared" si="4"/>
        <v>8.0334375000000016</v>
      </c>
      <c r="D24" s="29">
        <v>32</v>
      </c>
      <c r="E24" s="29">
        <v>1</v>
      </c>
      <c r="F24" s="32">
        <v>257.07000000000005</v>
      </c>
      <c r="G24" s="32">
        <v>0</v>
      </c>
      <c r="H24" s="31">
        <f t="shared" si="1"/>
        <v>0</v>
      </c>
      <c r="I24" s="31">
        <f t="shared" si="2"/>
        <v>0.18382596180028787</v>
      </c>
      <c r="J24" s="32">
        <f t="shared" si="5"/>
        <v>47.256140000000016</v>
      </c>
      <c r="K24" s="32">
        <f t="shared" si="3"/>
        <v>1.4767543750000005</v>
      </c>
      <c r="L24" s="29">
        <v>49</v>
      </c>
      <c r="M24" s="33">
        <f t="shared" si="6"/>
        <v>0.65306122448979587</v>
      </c>
      <c r="N24" s="29">
        <v>255</v>
      </c>
      <c r="O24" s="34">
        <f t="shared" ref="O24:P24" si="32">D24/7</f>
        <v>4.5714285714285712</v>
      </c>
      <c r="P24" s="34">
        <f t="shared" si="32"/>
        <v>0.14285714285714285</v>
      </c>
      <c r="Q24" s="29">
        <f t="shared" si="8"/>
        <v>54</v>
      </c>
      <c r="R24" s="29"/>
      <c r="S24" s="35">
        <v>2.5195729537366498</v>
      </c>
      <c r="T24" s="28">
        <v>720</v>
      </c>
      <c r="U24" s="36">
        <v>120</v>
      </c>
      <c r="V24" s="37" t="s">
        <v>951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1.7875000000000002E-2</v>
      </c>
      <c r="AD24" s="39">
        <f t="shared" si="12"/>
        <v>-0.78936000000000006</v>
      </c>
      <c r="AE24" s="39">
        <v>-3.48</v>
      </c>
      <c r="AF24" s="39">
        <v>-1.847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7.2339473684210525</v>
      </c>
      <c r="D25" s="29">
        <v>38</v>
      </c>
      <c r="E25" s="29">
        <v>0</v>
      </c>
      <c r="F25" s="32">
        <v>274.89</v>
      </c>
      <c r="G25" s="32">
        <v>0</v>
      </c>
      <c r="H25" s="31">
        <f t="shared" si="1"/>
        <v>0</v>
      </c>
      <c r="I25" s="31">
        <f t="shared" si="2"/>
        <v>0.10978622358034114</v>
      </c>
      <c r="J25" s="32">
        <f t="shared" si="5"/>
        <v>30.179134999999974</v>
      </c>
      <c r="K25" s="32">
        <f t="shared" si="3"/>
        <v>0.79418776315789408</v>
      </c>
      <c r="L25" s="29">
        <v>68</v>
      </c>
      <c r="M25" s="33">
        <f t="shared" si="6"/>
        <v>0.55882352941176472</v>
      </c>
      <c r="N25" s="29">
        <v>203</v>
      </c>
      <c r="O25" s="34">
        <f t="shared" ref="O25:P25" si="33">D25/7</f>
        <v>5.4285714285714288</v>
      </c>
      <c r="P25" s="34">
        <f t="shared" si="33"/>
        <v>0</v>
      </c>
      <c r="Q25" s="29">
        <f t="shared" si="8"/>
        <v>37</v>
      </c>
      <c r="R25" s="29"/>
      <c r="S25" s="35">
        <v>1.8181818181818179</v>
      </c>
      <c r="T25" s="28">
        <v>720</v>
      </c>
      <c r="U25" s="36">
        <v>120</v>
      </c>
      <c r="V25" s="37" t="s">
        <v>952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1.7875000000000002E-2</v>
      </c>
      <c r="AD25" s="39">
        <f t="shared" si="12"/>
        <v>-0.93736500000000011</v>
      </c>
      <c r="AE25" s="39">
        <v>-3.48</v>
      </c>
      <c r="AF25" s="39">
        <v>-1.85</v>
      </c>
      <c r="AG25" s="39">
        <v>0</v>
      </c>
    </row>
    <row r="26" spans="1:33" ht="15.75" customHeight="1" x14ac:dyDescent="0.2">
      <c r="A26" s="14" t="s">
        <v>68</v>
      </c>
      <c r="B26" s="14" t="s">
        <v>953</v>
      </c>
      <c r="C26" s="15">
        <f t="shared" si="4"/>
        <v>7.1008403361344534</v>
      </c>
      <c r="D26" s="16">
        <v>119</v>
      </c>
      <c r="E26" s="16">
        <v>3</v>
      </c>
      <c r="F26" s="17">
        <v>845</v>
      </c>
      <c r="G26" s="17">
        <v>0</v>
      </c>
      <c r="H26" s="31">
        <f t="shared" si="1"/>
        <v>0</v>
      </c>
      <c r="I26" s="31">
        <f t="shared" si="2"/>
        <v>7.3068363905325451E-2</v>
      </c>
      <c r="J26" s="32">
        <f t="shared" si="5"/>
        <v>61.742767500000006</v>
      </c>
      <c r="K26" s="32">
        <f t="shared" si="3"/>
        <v>0.51884678571428577</v>
      </c>
      <c r="L26" s="16">
        <v>62</v>
      </c>
      <c r="M26" s="33">
        <f t="shared" si="6"/>
        <v>1.9193548387096775</v>
      </c>
      <c r="N26" s="16">
        <v>115</v>
      </c>
      <c r="O26" s="34">
        <f t="shared" ref="O26:P26" si="34">D26/7</f>
        <v>17</v>
      </c>
      <c r="P26" s="34">
        <f t="shared" si="34"/>
        <v>0.42857142857142855</v>
      </c>
      <c r="Q26" s="29">
        <f t="shared" si="8"/>
        <v>6</v>
      </c>
      <c r="R26" s="29"/>
      <c r="S26" s="21">
        <v>2.3382789317507422</v>
      </c>
      <c r="T26" s="28">
        <v>600</v>
      </c>
      <c r="U26" s="36">
        <v>300</v>
      </c>
      <c r="V26" s="37" t="s">
        <v>954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1.7875000000000002E-2</v>
      </c>
      <c r="AD26" s="39">
        <f t="shared" si="12"/>
        <v>-2.9354325000000001</v>
      </c>
      <c r="AE26" s="25">
        <v>-3.64</v>
      </c>
      <c r="AF26" s="25">
        <v>-1.8522000000000001</v>
      </c>
      <c r="AG26" s="25">
        <v>0</v>
      </c>
    </row>
    <row r="27" spans="1:33" ht="15.75" customHeight="1" x14ac:dyDescent="0.2">
      <c r="A27" s="14" t="s">
        <v>69</v>
      </c>
      <c r="B27" s="14" t="s">
        <v>120</v>
      </c>
      <c r="C27" s="15">
        <f t="shared" si="4"/>
        <v>7.6996825396825397</v>
      </c>
      <c r="D27" s="16">
        <v>63</v>
      </c>
      <c r="E27" s="16">
        <v>0</v>
      </c>
      <c r="F27" s="17">
        <v>485.08</v>
      </c>
      <c r="G27" s="17">
        <v>-0.08</v>
      </c>
      <c r="H27" s="31">
        <f t="shared" si="1"/>
        <v>1.6492125010307578E-4</v>
      </c>
      <c r="I27" s="31">
        <f t="shared" si="2"/>
        <v>9.5145847076770804E-2</v>
      </c>
      <c r="J27" s="32">
        <f t="shared" si="5"/>
        <v>46.153347499999981</v>
      </c>
      <c r="K27" s="32">
        <f t="shared" si="3"/>
        <v>0.73259281746031713</v>
      </c>
      <c r="L27" s="16">
        <v>61</v>
      </c>
      <c r="M27" s="33">
        <f t="shared" si="6"/>
        <v>1.0327868852459017</v>
      </c>
      <c r="N27" s="16">
        <v>152</v>
      </c>
      <c r="O27" s="34">
        <f t="shared" ref="O27:P27" si="35">D27/7</f>
        <v>9</v>
      </c>
      <c r="P27" s="34">
        <f t="shared" si="35"/>
        <v>0</v>
      </c>
      <c r="Q27" s="29">
        <f t="shared" si="8"/>
        <v>16</v>
      </c>
      <c r="R27" s="29"/>
      <c r="S27" s="21">
        <v>3.0612244897959182</v>
      </c>
      <c r="T27" s="28">
        <v>600</v>
      </c>
      <c r="U27" s="36">
        <v>300</v>
      </c>
      <c r="V27" s="37" t="s">
        <v>955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1.7875000000000002E-2</v>
      </c>
      <c r="AD27" s="39">
        <f t="shared" si="12"/>
        <v>-1.5540525000000001</v>
      </c>
      <c r="AE27" s="25">
        <v>-3.64</v>
      </c>
      <c r="AF27" s="25">
        <v>-2.1461999999999999</v>
      </c>
      <c r="AG27" s="25">
        <v>0</v>
      </c>
    </row>
    <row r="28" spans="1:33" ht="15.75" customHeight="1" x14ac:dyDescent="0.2">
      <c r="A28" s="14" t="s">
        <v>70</v>
      </c>
      <c r="B28" s="28" t="s">
        <v>98</v>
      </c>
      <c r="C28" s="15">
        <f t="shared" si="4"/>
        <v>8.7430000000000003</v>
      </c>
      <c r="D28" s="16">
        <v>30</v>
      </c>
      <c r="E28" s="16">
        <v>0</v>
      </c>
      <c r="F28" s="17">
        <v>262.29000000000002</v>
      </c>
      <c r="G28" s="17">
        <v>0</v>
      </c>
      <c r="H28" s="31">
        <f t="shared" si="1"/>
        <v>0</v>
      </c>
      <c r="I28" s="31">
        <f t="shared" si="2"/>
        <v>0.18536915246482905</v>
      </c>
      <c r="J28" s="32">
        <f t="shared" si="5"/>
        <v>48.620475000000013</v>
      </c>
      <c r="K28" s="32">
        <f t="shared" si="3"/>
        <v>1.6206825000000005</v>
      </c>
      <c r="L28" s="16">
        <v>43</v>
      </c>
      <c r="M28" s="33">
        <f t="shared" si="6"/>
        <v>0.69767441860465118</v>
      </c>
      <c r="N28" s="16">
        <v>116</v>
      </c>
      <c r="O28" s="34">
        <f t="shared" ref="O28:P28" si="36">D28/7</f>
        <v>4.2857142857142856</v>
      </c>
      <c r="P28" s="34">
        <f t="shared" si="36"/>
        <v>0</v>
      </c>
      <c r="Q28" s="29">
        <f t="shared" si="8"/>
        <v>27</v>
      </c>
      <c r="R28" s="29"/>
      <c r="S28" s="21">
        <v>3.3807829181494662</v>
      </c>
      <c r="T28" s="28">
        <v>600</v>
      </c>
      <c r="U28" s="36">
        <v>44384</v>
      </c>
      <c r="V28" s="37" t="s">
        <v>955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1.7875000000000002E-2</v>
      </c>
      <c r="AD28" s="39">
        <f t="shared" si="12"/>
        <v>-0.74002500000000004</v>
      </c>
      <c r="AE28" s="25">
        <v>-3.64</v>
      </c>
      <c r="AF28" s="25">
        <v>-2.1461999999999999</v>
      </c>
      <c r="AG28" s="25">
        <v>0</v>
      </c>
    </row>
    <row r="29" spans="1:33" ht="15.75" customHeight="1" x14ac:dyDescent="0.2">
      <c r="A29" s="14" t="s">
        <v>71</v>
      </c>
      <c r="B29" s="14" t="s">
        <v>329</v>
      </c>
      <c r="C29" s="15">
        <f t="shared" si="4"/>
        <v>8.9949180327868845</v>
      </c>
      <c r="D29" s="16">
        <v>61</v>
      </c>
      <c r="E29" s="16">
        <v>1</v>
      </c>
      <c r="F29" s="17">
        <v>548.68999999999994</v>
      </c>
      <c r="G29" s="17">
        <v>0</v>
      </c>
      <c r="H29" s="31">
        <f t="shared" si="1"/>
        <v>0</v>
      </c>
      <c r="I29" s="31">
        <f t="shared" si="2"/>
        <v>0.20750194399387631</v>
      </c>
      <c r="J29" s="32">
        <f t="shared" si="5"/>
        <v>113.85424164999998</v>
      </c>
      <c r="K29" s="32">
        <f t="shared" si="3"/>
        <v>1.8664629778688522</v>
      </c>
      <c r="L29" s="16">
        <v>60</v>
      </c>
      <c r="M29" s="33">
        <f t="shared" si="6"/>
        <v>1.0166666666666666</v>
      </c>
      <c r="N29" s="16">
        <v>58</v>
      </c>
      <c r="O29" s="34">
        <f t="shared" ref="O29:P29" si="37">D29/7</f>
        <v>8.7142857142857135</v>
      </c>
      <c r="P29" s="34">
        <f t="shared" si="37"/>
        <v>0.14285714285714285</v>
      </c>
      <c r="Q29" s="29">
        <f t="shared" si="8"/>
        <v>6</v>
      </c>
      <c r="R29" s="29"/>
      <c r="S29" s="21">
        <v>2.6701298701298701</v>
      </c>
      <c r="T29" s="28">
        <v>300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1.7875000000000002E-2</v>
      </c>
      <c r="AD29" s="39">
        <f t="shared" si="12"/>
        <v>-1.5047175000000002</v>
      </c>
      <c r="AE29" s="25">
        <v>-3.64</v>
      </c>
      <c r="AF29" s="25">
        <v>-2.11454985</v>
      </c>
      <c r="AG29" s="25">
        <v>0</v>
      </c>
    </row>
    <row r="30" spans="1:33" ht="15.75" customHeight="1" x14ac:dyDescent="0.2">
      <c r="A30" s="14" t="s">
        <v>72</v>
      </c>
      <c r="B30" s="14" t="s">
        <v>956</v>
      </c>
      <c r="C30" s="15">
        <f t="shared" si="4"/>
        <v>9.2970833333333349</v>
      </c>
      <c r="D30" s="16">
        <v>24</v>
      </c>
      <c r="E30" s="16">
        <v>0</v>
      </c>
      <c r="F30" s="17">
        <v>223.13000000000002</v>
      </c>
      <c r="G30" s="17">
        <v>0</v>
      </c>
      <c r="H30" s="31">
        <f t="shared" si="1"/>
        <v>0</v>
      </c>
      <c r="I30" s="31">
        <f t="shared" si="2"/>
        <v>0.22838382826155154</v>
      </c>
      <c r="J30" s="32">
        <f t="shared" si="5"/>
        <v>50.959283599999999</v>
      </c>
      <c r="K30" s="32">
        <f t="shared" si="3"/>
        <v>2.1233034833333333</v>
      </c>
      <c r="L30" s="16">
        <v>55</v>
      </c>
      <c r="M30" s="33">
        <f t="shared" si="6"/>
        <v>0.43636363636363634</v>
      </c>
      <c r="N30" s="16">
        <v>32</v>
      </c>
      <c r="O30" s="34">
        <f t="shared" ref="O30:P30" si="38">D30/7</f>
        <v>3.4285714285714284</v>
      </c>
      <c r="P30" s="34">
        <f t="shared" si="38"/>
        <v>0</v>
      </c>
      <c r="Q30" s="29">
        <f t="shared" si="8"/>
        <v>9</v>
      </c>
      <c r="R30" s="29"/>
      <c r="S30" s="21">
        <v>3.1750741839762608</v>
      </c>
      <c r="T30" s="28">
        <v>600</v>
      </c>
      <c r="U30" s="36">
        <v>300</v>
      </c>
      <c r="V30" s="37" t="s">
        <v>957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1.7875000000000002E-2</v>
      </c>
      <c r="AD30" s="39">
        <f t="shared" si="12"/>
        <v>-0.59201999999999999</v>
      </c>
      <c r="AE30" s="25">
        <v>-3.64</v>
      </c>
      <c r="AF30" s="25">
        <v>-2.11454985</v>
      </c>
      <c r="AG30" s="25">
        <v>0</v>
      </c>
    </row>
    <row r="31" spans="1:33" ht="15.75" customHeight="1" x14ac:dyDescent="0.2">
      <c r="A31" s="14" t="s">
        <v>73</v>
      </c>
      <c r="B31" s="50" t="s">
        <v>958</v>
      </c>
      <c r="C31" s="15">
        <f t="shared" si="4"/>
        <v>9.598461538461537</v>
      </c>
      <c r="D31" s="16">
        <v>26</v>
      </c>
      <c r="E31" s="16">
        <v>1</v>
      </c>
      <c r="F31" s="17">
        <v>249.55999999999995</v>
      </c>
      <c r="G31" s="42">
        <v>-2.89</v>
      </c>
      <c r="H31" s="31">
        <f t="shared" si="1"/>
        <v>1.1580381471389649E-2</v>
      </c>
      <c r="I31" s="31">
        <f t="shared" si="2"/>
        <v>0.23632132112518026</v>
      </c>
      <c r="J31" s="32">
        <f t="shared" si="5"/>
        <v>58.976348899999969</v>
      </c>
      <c r="K31" s="32">
        <f t="shared" si="3"/>
        <v>2.2683211115384605</v>
      </c>
      <c r="L31" s="16">
        <v>49</v>
      </c>
      <c r="M31" s="33">
        <f t="shared" si="6"/>
        <v>0.53061224489795922</v>
      </c>
      <c r="N31" s="16">
        <v>6</v>
      </c>
      <c r="O31" s="34">
        <f t="shared" ref="O31:P32" si="39">D31/7</f>
        <v>3.7142857142857144</v>
      </c>
      <c r="P31" s="34">
        <f t="shared" si="39"/>
        <v>0.14285714285714285</v>
      </c>
      <c r="Q31" s="29">
        <f t="shared" si="8"/>
        <v>1</v>
      </c>
      <c r="R31" s="29"/>
      <c r="S31" s="21">
        <v>3.5593220338983</v>
      </c>
      <c r="T31" s="14">
        <v>300</v>
      </c>
      <c r="U31" s="22">
        <v>300</v>
      </c>
      <c r="V31" s="1" t="s">
        <v>1480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1.7875000000000002E-2</v>
      </c>
      <c r="AD31" s="39">
        <f t="shared" si="12"/>
        <v>-0.64135500000000001</v>
      </c>
      <c r="AE31" s="43">
        <v>-3.64</v>
      </c>
      <c r="AF31" s="43">
        <v>-2.11454985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10.47</v>
      </c>
      <c r="D32" s="52">
        <v>4</v>
      </c>
      <c r="E32" s="52">
        <v>0</v>
      </c>
      <c r="F32" s="53">
        <v>41.88</v>
      </c>
      <c r="G32" s="53">
        <v>0</v>
      </c>
      <c r="H32" s="31">
        <f t="shared" si="1"/>
        <v>0</v>
      </c>
      <c r="I32" s="31">
        <f t="shared" si="2"/>
        <v>0.29802126552053487</v>
      </c>
      <c r="J32" s="32">
        <f t="shared" si="5"/>
        <v>12.4811306</v>
      </c>
      <c r="K32" s="32">
        <f t="shared" si="3"/>
        <v>3.12028265</v>
      </c>
      <c r="L32" s="52">
        <v>34</v>
      </c>
      <c r="M32" s="33">
        <f t="shared" si="6"/>
        <v>0.11764705882352941</v>
      </c>
      <c r="N32" s="52">
        <v>0</v>
      </c>
      <c r="O32" s="34">
        <f t="shared" si="39"/>
        <v>0.5714285714285714</v>
      </c>
      <c r="P32" s="34">
        <f t="shared" si="39"/>
        <v>0</v>
      </c>
      <c r="Q32" s="29">
        <f t="shared" si="8"/>
        <v>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3.4421768707482991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1.7875000000000002E-2</v>
      </c>
      <c r="AD32" s="39">
        <f t="shared" si="12"/>
        <v>-9.8670000000000008E-2</v>
      </c>
      <c r="AE32" s="58">
        <v>-3.64</v>
      </c>
      <c r="AF32" s="58">
        <v>-2.11454985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4.33203125" customWidth="1"/>
    <col min="22" max="22" width="7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8.332031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Info!B1:BJ5000""),3,FALSE),"""")"),"6 Ft Extension Cord with 3 Electrical Power Outlet - 16/3 Durable Black Cable - Pack of 2")</f>
        <v>6 Ft Extension Cord with 3 Electrical Power Outlet - 16/3 Durable Black Cable - Pack of 2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Info!B1:BJ5000""),2,FALSE),"""")"),"B07VKB25BG")</f>
        <v>B07VKB25BG</v>
      </c>
      <c r="B2" s="3" t="s">
        <v>959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10.25" customHeight="1" x14ac:dyDescent="0.2">
      <c r="A3" s="76" t="s">
        <v>30</v>
      </c>
      <c r="B3" s="77"/>
      <c r="C3" s="47">
        <f>((AE32+AF32)/0.85)*-1</f>
        <v>10.085638828941178</v>
      </c>
      <c r="D3" s="5">
        <f>SUM(D4:D99765)</f>
        <v>915</v>
      </c>
      <c r="E3" s="5"/>
      <c r="F3" s="6">
        <f t="shared" ref="F3:G3" si="0">SUM(F4:F99765)</f>
        <v>12352.140000000001</v>
      </c>
      <c r="G3" s="6">
        <f t="shared" si="0"/>
        <v>-0.05</v>
      </c>
      <c r="H3" s="7">
        <f t="shared" ref="H3:H32" si="1">G3/F3*-1</f>
        <v>4.0478815816530571E-6</v>
      </c>
      <c r="I3" s="8">
        <f t="shared" ref="I3:I32" si="2">J3/F3</f>
        <v>0.23422035180379866</v>
      </c>
      <c r="J3" s="6">
        <f>SUM(J4:J99765)</f>
        <v>2893.1225763297739</v>
      </c>
      <c r="K3" s="6">
        <f t="shared" ref="K3:K32" si="3">J3/D3</f>
        <v>3.1618825970817199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Sheet!a1:g5000""),2,FALSE),"""")"),"6 - March
8 - April
8.5 - May
13 - June
13 - July
8 - Aug
6.5 - Sept
6.5 - Oct
7 - Nov
7 - Dec
5.5 - Jan
6 - Feb")</f>
        <v>6 - March
8 - April
8.5 - May
13 - June
13 - July
8 - Aug
6.5 - Sept
6.5 - Oct
7 - Nov
7 - Dec
5.5 - Jan
6 -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QTY-3")</f>
        <v>Del QTY-3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-58.487562500000003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Info!B2:BZ7000""),37,FALSE)),"""")*-1"),-3.6227930046)</f>
        <v>-3.6227930046000001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1500</v>
      </c>
      <c r="U4" s="22">
        <v>405</v>
      </c>
      <c r="V4" s="23" t="s">
        <v>960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-3.1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1500</v>
      </c>
      <c r="U5" s="36">
        <v>405</v>
      </c>
      <c r="V5" s="37" t="s">
        <v>960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-3.1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1500</v>
      </c>
      <c r="U6" s="36">
        <v>405</v>
      </c>
      <c r="V6" s="37" t="s">
        <v>961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-3.1</v>
      </c>
      <c r="AG6" s="39">
        <v>0</v>
      </c>
    </row>
    <row r="7" spans="1:33" ht="15.75" customHeight="1" x14ac:dyDescent="0.2">
      <c r="A7" s="28" t="s">
        <v>39</v>
      </c>
      <c r="B7" s="28" t="s">
        <v>962</v>
      </c>
      <c r="C7" s="15" t="str">
        <f t="shared" si="4"/>
        <v xml:space="preserve"> - </v>
      </c>
      <c r="D7" s="29">
        <v>0</v>
      </c>
      <c r="E7" s="29">
        <v>2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165</v>
      </c>
      <c r="O7" s="34">
        <f t="shared" ref="O7:P7" si="15">D7/7</f>
        <v>0</v>
      </c>
      <c r="P7" s="34">
        <f t="shared" si="15"/>
        <v>0.2857142857142857</v>
      </c>
      <c r="Q7" s="29">
        <f t="shared" si="8"/>
        <v>577</v>
      </c>
      <c r="R7" s="29"/>
      <c r="S7" s="35">
        <v>2.3809523809523801E-2</v>
      </c>
      <c r="T7" s="28">
        <v>1095</v>
      </c>
      <c r="U7" s="36">
        <v>405</v>
      </c>
      <c r="V7" s="37" t="s">
        <v>961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-3.1</v>
      </c>
      <c r="AG7" s="39">
        <v>0</v>
      </c>
    </row>
    <row r="8" spans="1:33" ht="15.75" customHeight="1" x14ac:dyDescent="0.2">
      <c r="A8" s="28" t="s">
        <v>41</v>
      </c>
      <c r="B8" s="28" t="s">
        <v>963</v>
      </c>
      <c r="C8" s="15">
        <f t="shared" si="4"/>
        <v>15.242857142857144</v>
      </c>
      <c r="D8" s="29">
        <v>14</v>
      </c>
      <c r="E8" s="29">
        <v>2</v>
      </c>
      <c r="F8" s="30">
        <v>213.4</v>
      </c>
      <c r="G8" s="30">
        <v>0</v>
      </c>
      <c r="H8" s="31">
        <f t="shared" si="1"/>
        <v>0</v>
      </c>
      <c r="I8" s="31">
        <f t="shared" si="2"/>
        <v>0.32097051702592927</v>
      </c>
      <c r="J8" s="32">
        <f t="shared" si="5"/>
        <v>68.495108333333306</v>
      </c>
      <c r="K8" s="32">
        <f t="shared" si="3"/>
        <v>4.8925077380952358</v>
      </c>
      <c r="L8" s="29">
        <v>30</v>
      </c>
      <c r="M8" s="33">
        <f t="shared" si="6"/>
        <v>0.46666666666666667</v>
      </c>
      <c r="N8" s="29">
        <v>149</v>
      </c>
      <c r="O8" s="34">
        <f t="shared" ref="O8:P8" si="16">D8/7</f>
        <v>2</v>
      </c>
      <c r="P8" s="34">
        <f t="shared" si="16"/>
        <v>0.2857142857142857</v>
      </c>
      <c r="Q8" s="29">
        <f t="shared" si="8"/>
        <v>65</v>
      </c>
      <c r="R8" s="29"/>
      <c r="S8" s="35">
        <v>0.44736842105263103</v>
      </c>
      <c r="T8" s="28">
        <v>1095</v>
      </c>
      <c r="U8" s="36">
        <v>405</v>
      </c>
      <c r="V8" s="37" t="s">
        <v>964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4.6319444444444441E-2</v>
      </c>
      <c r="AD8" s="39">
        <f t="shared" si="12"/>
        <v>-0.89489166666666664</v>
      </c>
      <c r="AE8" s="39">
        <v>-4.9000000000000004</v>
      </c>
      <c r="AF8" s="39">
        <v>-3.1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11.824482758620684</v>
      </c>
      <c r="D9" s="29">
        <v>29</v>
      </c>
      <c r="E9" s="29">
        <v>1</v>
      </c>
      <c r="F9" s="30">
        <v>342.90999999999985</v>
      </c>
      <c r="G9" s="30">
        <v>0</v>
      </c>
      <c r="H9" s="31">
        <f t="shared" si="1"/>
        <v>0</v>
      </c>
      <c r="I9" s="31">
        <f t="shared" si="2"/>
        <v>0.16803183293964369</v>
      </c>
      <c r="J9" s="32">
        <f t="shared" si="5"/>
        <v>57.619795833333193</v>
      </c>
      <c r="K9" s="32">
        <f t="shared" si="3"/>
        <v>1.986889511494248</v>
      </c>
      <c r="L9" s="29">
        <v>51</v>
      </c>
      <c r="M9" s="33">
        <f t="shared" si="6"/>
        <v>0.56862745098039214</v>
      </c>
      <c r="N9" s="29">
        <v>98</v>
      </c>
      <c r="O9" s="34">
        <f t="shared" ref="O9:P9" si="17">D9/7</f>
        <v>4.1428571428571432</v>
      </c>
      <c r="P9" s="34">
        <f t="shared" si="17"/>
        <v>0.14285714285714285</v>
      </c>
      <c r="Q9" s="29">
        <f t="shared" si="8"/>
        <v>22</v>
      </c>
      <c r="R9" s="29"/>
      <c r="S9" s="35">
        <v>1.1603053435114501</v>
      </c>
      <c r="T9" s="28">
        <v>1095</v>
      </c>
      <c r="U9" s="36">
        <v>405</v>
      </c>
      <c r="V9" s="37" t="s">
        <v>965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4.6319444444444441E-2</v>
      </c>
      <c r="AD9" s="39">
        <f t="shared" si="12"/>
        <v>-1.8537041666666665</v>
      </c>
      <c r="AE9" s="39">
        <v>-4.9000000000000004</v>
      </c>
      <c r="AF9" s="39">
        <v>-3.1</v>
      </c>
      <c r="AG9" s="39">
        <v>0</v>
      </c>
    </row>
    <row r="10" spans="1:33" ht="15.75" customHeight="1" x14ac:dyDescent="0.2">
      <c r="A10" s="28" t="s">
        <v>45</v>
      </c>
      <c r="B10" s="28" t="s">
        <v>966</v>
      </c>
      <c r="C10" s="15">
        <f t="shared" si="4"/>
        <v>9.8072580645161302</v>
      </c>
      <c r="D10" s="29">
        <v>62</v>
      </c>
      <c r="E10" s="29">
        <v>0</v>
      </c>
      <c r="F10" s="30">
        <v>608.05000000000007</v>
      </c>
      <c r="G10" s="30">
        <v>-0.05</v>
      </c>
      <c r="H10" s="31">
        <f t="shared" si="1"/>
        <v>8.2230079763177363E-5</v>
      </c>
      <c r="I10" s="31">
        <f t="shared" si="2"/>
        <v>1.3928914907330371E-2</v>
      </c>
      <c r="J10" s="32">
        <f t="shared" si="5"/>
        <v>8.4694767094022332</v>
      </c>
      <c r="K10" s="32">
        <f t="shared" si="3"/>
        <v>0.13660446305487473</v>
      </c>
      <c r="L10" s="29">
        <v>57</v>
      </c>
      <c r="M10" s="33">
        <f t="shared" si="6"/>
        <v>1.0877192982456141</v>
      </c>
      <c r="N10" s="29">
        <v>54</v>
      </c>
      <c r="O10" s="34">
        <f t="shared" ref="O10:P10" si="18">D10/7</f>
        <v>8.8571428571428577</v>
      </c>
      <c r="P10" s="34">
        <f t="shared" si="18"/>
        <v>0</v>
      </c>
      <c r="Q10" s="29">
        <f t="shared" si="8"/>
        <v>6</v>
      </c>
      <c r="R10" s="29"/>
      <c r="S10" s="35">
        <v>4.7792207792207702</v>
      </c>
      <c r="T10" s="28">
        <v>1095</v>
      </c>
      <c r="U10" s="36">
        <v>405</v>
      </c>
      <c r="V10" s="37" t="s">
        <v>967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4.6319444444444441E-2</v>
      </c>
      <c r="AD10" s="39">
        <f t="shared" si="12"/>
        <v>-3.9630916666666662</v>
      </c>
      <c r="AE10" s="39">
        <v>-4.9000000000000004</v>
      </c>
      <c r="AF10" s="39">
        <v>-3.2348376068375999</v>
      </c>
      <c r="AG10" s="39">
        <v>0</v>
      </c>
    </row>
    <row r="11" spans="1:33" ht="15.75" customHeight="1" x14ac:dyDescent="0.2">
      <c r="A11" s="28" t="s">
        <v>47</v>
      </c>
      <c r="B11" s="28" t="s">
        <v>968</v>
      </c>
      <c r="C11" s="15">
        <f t="shared" si="4"/>
        <v>11.08822580645162</v>
      </c>
      <c r="D11" s="29">
        <v>62</v>
      </c>
      <c r="E11" s="29">
        <v>1</v>
      </c>
      <c r="F11" s="30">
        <v>687.47000000000037</v>
      </c>
      <c r="G11" s="30">
        <v>0</v>
      </c>
      <c r="H11" s="31">
        <f t="shared" si="1"/>
        <v>0</v>
      </c>
      <c r="I11" s="31">
        <f t="shared" si="2"/>
        <v>0.11058879181550077</v>
      </c>
      <c r="J11" s="32">
        <f t="shared" si="5"/>
        <v>76.02647670940236</v>
      </c>
      <c r="K11" s="32">
        <f t="shared" si="3"/>
        <v>1.2262334953129412</v>
      </c>
      <c r="L11" s="29">
        <v>60</v>
      </c>
      <c r="M11" s="33">
        <f t="shared" si="6"/>
        <v>1.0333333333333334</v>
      </c>
      <c r="N11" s="29">
        <v>162</v>
      </c>
      <c r="O11" s="34">
        <f t="shared" ref="O11:P11" si="19">D11/7</f>
        <v>8.8571428571428577</v>
      </c>
      <c r="P11" s="34">
        <f t="shared" si="19"/>
        <v>0.14285714285714285</v>
      </c>
      <c r="Q11" s="29">
        <f t="shared" si="8"/>
        <v>18</v>
      </c>
      <c r="R11" s="29"/>
      <c r="S11" s="35">
        <v>2.7348837209302301</v>
      </c>
      <c r="T11" s="28">
        <v>1825</v>
      </c>
      <c r="U11" s="36">
        <v>405</v>
      </c>
      <c r="V11" s="37" t="s">
        <v>969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4.6319444444444441E-2</v>
      </c>
      <c r="AD11" s="39">
        <f t="shared" si="12"/>
        <v>-3.9630916666666662</v>
      </c>
      <c r="AE11" s="39">
        <v>-4.9000000000000004</v>
      </c>
      <c r="AF11" s="39">
        <v>-3.2348376068375999</v>
      </c>
      <c r="AG11" s="39">
        <v>0</v>
      </c>
    </row>
    <row r="12" spans="1:33" ht="15.75" customHeight="1" x14ac:dyDescent="0.2">
      <c r="A12" s="28" t="s">
        <v>49</v>
      </c>
      <c r="B12" s="28" t="s">
        <v>532</v>
      </c>
      <c r="C12" s="15">
        <f t="shared" si="4"/>
        <v>11.883142857142854</v>
      </c>
      <c r="D12" s="29">
        <v>70</v>
      </c>
      <c r="E12" s="29">
        <v>2</v>
      </c>
      <c r="F12" s="30">
        <v>831.81999999999982</v>
      </c>
      <c r="G12" s="30">
        <v>0</v>
      </c>
      <c r="H12" s="31">
        <f t="shared" si="1"/>
        <v>0</v>
      </c>
      <c r="I12" s="31">
        <f t="shared" si="2"/>
        <v>0.16005134426682993</v>
      </c>
      <c r="J12" s="32">
        <f t="shared" si="5"/>
        <v>133.13390918803444</v>
      </c>
      <c r="K12" s="32">
        <f t="shared" si="3"/>
        <v>1.9019129884004919</v>
      </c>
      <c r="L12" s="29">
        <v>50</v>
      </c>
      <c r="M12" s="33">
        <f t="shared" si="6"/>
        <v>1.4</v>
      </c>
      <c r="N12" s="29">
        <v>93</v>
      </c>
      <c r="O12" s="34">
        <f t="shared" ref="O12:P12" si="20">D12/7</f>
        <v>10</v>
      </c>
      <c r="P12" s="34">
        <f t="shared" si="20"/>
        <v>0.2857142857142857</v>
      </c>
      <c r="Q12" s="29">
        <f t="shared" si="8"/>
        <v>9</v>
      </c>
      <c r="R12" s="29"/>
      <c r="S12" s="35">
        <v>3.1026615969581699</v>
      </c>
      <c r="T12" s="28">
        <v>1395</v>
      </c>
      <c r="U12" s="36">
        <v>405</v>
      </c>
      <c r="V12" s="37" t="s">
        <v>970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4.6319444444444441E-2</v>
      </c>
      <c r="AD12" s="39">
        <f t="shared" si="12"/>
        <v>-4.4744583333333328</v>
      </c>
      <c r="AE12" s="39">
        <v>-4.9000000000000004</v>
      </c>
      <c r="AF12" s="39">
        <v>-3.2348376068375999</v>
      </c>
      <c r="AG12" s="39">
        <v>0</v>
      </c>
    </row>
    <row r="13" spans="1:33" ht="15.75" customHeight="1" x14ac:dyDescent="0.2">
      <c r="A13" s="28" t="s">
        <v>51</v>
      </c>
      <c r="B13" s="28" t="s">
        <v>100</v>
      </c>
      <c r="C13" s="15">
        <f t="shared" si="4"/>
        <v>13.758039215686278</v>
      </c>
      <c r="D13" s="29">
        <v>51</v>
      </c>
      <c r="E13" s="29">
        <v>0</v>
      </c>
      <c r="F13" s="32">
        <v>701.6600000000002</v>
      </c>
      <c r="G13" s="30">
        <v>0</v>
      </c>
      <c r="H13" s="31">
        <f t="shared" si="1"/>
        <v>0</v>
      </c>
      <c r="I13" s="31">
        <f t="shared" si="2"/>
        <v>0.25263380768463423</v>
      </c>
      <c r="J13" s="32">
        <f t="shared" si="5"/>
        <v>177.26303750000051</v>
      </c>
      <c r="K13" s="32">
        <f t="shared" si="3"/>
        <v>3.4757458333333431</v>
      </c>
      <c r="L13" s="29">
        <v>56</v>
      </c>
      <c r="M13" s="33">
        <f t="shared" si="6"/>
        <v>0.9107142857142857</v>
      </c>
      <c r="N13" s="29">
        <v>11</v>
      </c>
      <c r="O13" s="34">
        <f t="shared" ref="O13:P13" si="21">D13/7</f>
        <v>7.2857142857142856</v>
      </c>
      <c r="P13" s="34">
        <f t="shared" si="21"/>
        <v>0</v>
      </c>
      <c r="Q13" s="29">
        <f t="shared" si="8"/>
        <v>1</v>
      </c>
      <c r="R13" s="29"/>
      <c r="S13" s="35">
        <v>4.7428571428571402</v>
      </c>
      <c r="T13" s="28">
        <v>1200</v>
      </c>
      <c r="U13" s="36">
        <v>210</v>
      </c>
      <c r="V13" s="37" t="s">
        <v>971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4.6319444444444441E-2</v>
      </c>
      <c r="AD13" s="39">
        <f t="shared" si="12"/>
        <v>-3.2599624999999999</v>
      </c>
      <c r="AE13" s="39">
        <v>-4.9000000000000004</v>
      </c>
      <c r="AF13" s="39">
        <v>-3.2546666666666599</v>
      </c>
      <c r="AG13" s="39">
        <v>0</v>
      </c>
    </row>
    <row r="14" spans="1:33" ht="15.75" customHeight="1" x14ac:dyDescent="0.2">
      <c r="A14" s="28" t="s">
        <v>53</v>
      </c>
      <c r="B14" s="28" t="s">
        <v>100</v>
      </c>
      <c r="C14" s="15">
        <f t="shared" si="4"/>
        <v>13.96625</v>
      </c>
      <c r="D14" s="29">
        <v>16</v>
      </c>
      <c r="E14" s="29">
        <v>0</v>
      </c>
      <c r="F14" s="32">
        <v>223.46</v>
      </c>
      <c r="G14" s="30">
        <v>0</v>
      </c>
      <c r="H14" s="31">
        <f t="shared" si="1"/>
        <v>0</v>
      </c>
      <c r="I14" s="31">
        <f t="shared" si="2"/>
        <v>0.26153942540051955</v>
      </c>
      <c r="J14" s="32">
        <f t="shared" si="5"/>
        <v>58.443600000000103</v>
      </c>
      <c r="K14" s="32">
        <f t="shared" si="3"/>
        <v>3.6527250000000064</v>
      </c>
      <c r="L14" s="29">
        <v>44</v>
      </c>
      <c r="M14" s="33">
        <f t="shared" si="6"/>
        <v>0.36363636363636365</v>
      </c>
      <c r="N14" s="29">
        <v>3</v>
      </c>
      <c r="O14" s="34">
        <f t="shared" ref="O14:P14" si="22">D14/7</f>
        <v>2.2857142857142856</v>
      </c>
      <c r="P14" s="34">
        <f t="shared" si="22"/>
        <v>0</v>
      </c>
      <c r="Q14" s="29">
        <f t="shared" si="8"/>
        <v>1</v>
      </c>
      <c r="R14" s="29"/>
      <c r="S14" s="35">
        <v>9.7741935483870908</v>
      </c>
      <c r="T14" s="28">
        <v>1200</v>
      </c>
      <c r="U14" s="36">
        <v>210</v>
      </c>
      <c r="V14" s="37" t="s">
        <v>971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4.6319444444444441E-2</v>
      </c>
      <c r="AD14" s="39">
        <f t="shared" si="12"/>
        <v>-1.0227333333333333</v>
      </c>
      <c r="AE14" s="39">
        <v>-4.9000000000000004</v>
      </c>
      <c r="AF14" s="39">
        <v>-3.2546666666666599</v>
      </c>
      <c r="AG14" s="39">
        <v>0</v>
      </c>
    </row>
    <row r="15" spans="1:33" ht="15.75" customHeight="1" x14ac:dyDescent="0.2">
      <c r="A15" s="28" t="s">
        <v>54</v>
      </c>
      <c r="B15" s="28" t="s">
        <v>972</v>
      </c>
      <c r="C15" s="15">
        <f t="shared" si="4"/>
        <v>12.989374999999999</v>
      </c>
      <c r="D15" s="29">
        <v>16</v>
      </c>
      <c r="E15" s="29">
        <v>1</v>
      </c>
      <c r="F15" s="32">
        <v>207.82999999999998</v>
      </c>
      <c r="G15" s="30">
        <v>0</v>
      </c>
      <c r="H15" s="31">
        <f t="shared" si="1"/>
        <v>0</v>
      </c>
      <c r="I15" s="31">
        <f t="shared" si="2"/>
        <v>0.2172838377520093</v>
      </c>
      <c r="J15" s="32">
        <f t="shared" si="5"/>
        <v>45.15810000000009</v>
      </c>
      <c r="K15" s="32">
        <f t="shared" si="3"/>
        <v>2.8223812500000056</v>
      </c>
      <c r="L15" s="29">
        <v>48</v>
      </c>
      <c r="M15" s="33">
        <f t="shared" si="6"/>
        <v>0.33333333333333331</v>
      </c>
      <c r="N15" s="29">
        <v>255</v>
      </c>
      <c r="O15" s="34">
        <f t="shared" ref="O15:P15" si="23">D15/7</f>
        <v>2.2857142857142856</v>
      </c>
      <c r="P15" s="34">
        <f t="shared" si="23"/>
        <v>0.14285714285714285</v>
      </c>
      <c r="Q15" s="29">
        <f t="shared" si="8"/>
        <v>105</v>
      </c>
      <c r="R15" s="29"/>
      <c r="S15" s="35">
        <v>4.1294498381876998</v>
      </c>
      <c r="T15" s="28">
        <v>1200</v>
      </c>
      <c r="U15" s="36">
        <v>210</v>
      </c>
      <c r="V15" s="37" t="s">
        <v>973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4.6319444444444441E-2</v>
      </c>
      <c r="AD15" s="39">
        <f t="shared" si="12"/>
        <v>-1.0227333333333333</v>
      </c>
      <c r="AE15" s="39">
        <v>-4.9000000000000004</v>
      </c>
      <c r="AF15" s="39">
        <v>-3.2546666666666599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12.266</v>
      </c>
      <c r="D16" s="29">
        <v>45</v>
      </c>
      <c r="E16" s="29">
        <v>0</v>
      </c>
      <c r="F16" s="32">
        <v>551.97</v>
      </c>
      <c r="G16" s="30">
        <v>0</v>
      </c>
      <c r="H16" s="31">
        <f t="shared" si="1"/>
        <v>0</v>
      </c>
      <c r="I16" s="31">
        <f t="shared" si="2"/>
        <v>0.1799700391325621</v>
      </c>
      <c r="J16" s="32">
        <f t="shared" si="5"/>
        <v>99.338062500000305</v>
      </c>
      <c r="K16" s="32">
        <f t="shared" si="3"/>
        <v>2.2075125000000066</v>
      </c>
      <c r="L16" s="29">
        <v>53</v>
      </c>
      <c r="M16" s="33">
        <f t="shared" si="6"/>
        <v>0.84905660377358494</v>
      </c>
      <c r="N16" s="29">
        <v>211</v>
      </c>
      <c r="O16" s="34">
        <f t="shared" ref="O16:P16" si="24">D16/7</f>
        <v>6.4285714285714288</v>
      </c>
      <c r="P16" s="34">
        <f t="shared" si="24"/>
        <v>0</v>
      </c>
      <c r="Q16" s="29">
        <f t="shared" si="8"/>
        <v>32</v>
      </c>
      <c r="R16" s="29"/>
      <c r="S16" s="35">
        <v>2.6176470588235201</v>
      </c>
      <c r="T16" s="28">
        <v>1200</v>
      </c>
      <c r="U16" s="36">
        <v>210</v>
      </c>
      <c r="V16" s="37" t="s">
        <v>973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4.6319444444444441E-2</v>
      </c>
      <c r="AD16" s="39">
        <f t="shared" si="12"/>
        <v>-2.8764374999999998</v>
      </c>
      <c r="AE16" s="39">
        <v>-4.9000000000000004</v>
      </c>
      <c r="AF16" s="39">
        <v>-3.2546666666666599</v>
      </c>
      <c r="AG16" s="39">
        <v>0</v>
      </c>
    </row>
    <row r="17" spans="1:33" ht="15.75" customHeight="1" x14ac:dyDescent="0.2">
      <c r="A17" s="28" t="s">
        <v>58</v>
      </c>
      <c r="B17" s="28" t="s">
        <v>372</v>
      </c>
      <c r="C17" s="15">
        <f t="shared" si="4"/>
        <v>12.055192307692311</v>
      </c>
      <c r="D17" s="29">
        <v>52</v>
      </c>
      <c r="E17" s="29">
        <v>0</v>
      </c>
      <c r="F17" s="32">
        <v>626.87000000000012</v>
      </c>
      <c r="G17" s="30">
        <v>0</v>
      </c>
      <c r="H17" s="31">
        <f t="shared" si="1"/>
        <v>0</v>
      </c>
      <c r="I17" s="31">
        <f t="shared" si="2"/>
        <v>0.16825330610812508</v>
      </c>
      <c r="J17" s="32">
        <f t="shared" si="5"/>
        <v>105.4729500000004</v>
      </c>
      <c r="K17" s="32">
        <f t="shared" si="3"/>
        <v>2.028325961538469</v>
      </c>
      <c r="L17" s="29">
        <v>54</v>
      </c>
      <c r="M17" s="33">
        <f t="shared" si="6"/>
        <v>0.96296296296296291</v>
      </c>
      <c r="N17" s="29">
        <v>158</v>
      </c>
      <c r="O17" s="34">
        <f t="shared" ref="O17:P17" si="25">D17/7</f>
        <v>7.4285714285714288</v>
      </c>
      <c r="P17" s="34">
        <f t="shared" si="25"/>
        <v>0</v>
      </c>
      <c r="Q17" s="29">
        <f t="shared" si="8"/>
        <v>21</v>
      </c>
      <c r="R17" s="29"/>
      <c r="S17" s="35">
        <v>4.1329923273657201</v>
      </c>
      <c r="T17" s="28">
        <v>990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4.6319444444444441E-2</v>
      </c>
      <c r="AD17" s="39">
        <f t="shared" si="12"/>
        <v>-3.3238833333333333</v>
      </c>
      <c r="AE17" s="39">
        <v>-4.9000000000000004</v>
      </c>
      <c r="AF17" s="39">
        <v>-3.2546666666666599</v>
      </c>
      <c r="AG17" s="39">
        <v>0</v>
      </c>
    </row>
    <row r="18" spans="1:33" ht="15.75" customHeight="1" x14ac:dyDescent="0.2">
      <c r="A18" s="28" t="s">
        <v>59</v>
      </c>
      <c r="B18" s="28" t="s">
        <v>974</v>
      </c>
      <c r="C18" s="15">
        <f t="shared" si="4"/>
        <v>12.393174603174598</v>
      </c>
      <c r="D18" s="29">
        <v>63</v>
      </c>
      <c r="E18" s="29">
        <v>2</v>
      </c>
      <c r="F18" s="32">
        <v>780.76999999999975</v>
      </c>
      <c r="G18" s="30">
        <v>0</v>
      </c>
      <c r="H18" s="31">
        <f t="shared" si="1"/>
        <v>0</v>
      </c>
      <c r="I18" s="31">
        <f t="shared" si="2"/>
        <v>0.18684566197471747</v>
      </c>
      <c r="J18" s="32">
        <f t="shared" si="5"/>
        <v>145.88348750000011</v>
      </c>
      <c r="K18" s="32">
        <f t="shared" si="3"/>
        <v>2.3156109126984146</v>
      </c>
      <c r="L18" s="29">
        <v>48</v>
      </c>
      <c r="M18" s="33">
        <f t="shared" si="6"/>
        <v>1.3125</v>
      </c>
      <c r="N18" s="29">
        <v>312</v>
      </c>
      <c r="O18" s="34">
        <f t="shared" ref="O18:P18" si="26">D18/7</f>
        <v>9</v>
      </c>
      <c r="P18" s="34">
        <f t="shared" si="26"/>
        <v>0.2857142857142857</v>
      </c>
      <c r="Q18" s="29">
        <f t="shared" si="8"/>
        <v>33</v>
      </c>
      <c r="R18" s="29"/>
      <c r="S18" s="35">
        <v>3.8655462184873901</v>
      </c>
      <c r="T18" s="28">
        <v>990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4.6319444444444441E-2</v>
      </c>
      <c r="AD18" s="39">
        <f t="shared" si="12"/>
        <v>-4.0270124999999997</v>
      </c>
      <c r="AE18" s="39">
        <v>-4.9000000000000004</v>
      </c>
      <c r="AF18" s="39">
        <v>-3.2546666666666599</v>
      </c>
      <c r="AG18" s="39">
        <v>0</v>
      </c>
    </row>
    <row r="19" spans="1:33" ht="15.75" customHeight="1" x14ac:dyDescent="0.2">
      <c r="A19" s="28" t="s">
        <v>60</v>
      </c>
      <c r="B19" s="28" t="s">
        <v>975</v>
      </c>
      <c r="C19" s="15">
        <f t="shared" si="4"/>
        <v>13.61459016393443</v>
      </c>
      <c r="D19" s="29">
        <v>61</v>
      </c>
      <c r="E19" s="29">
        <v>1</v>
      </c>
      <c r="F19" s="32">
        <v>830.49000000000024</v>
      </c>
      <c r="G19" s="30">
        <v>0</v>
      </c>
      <c r="H19" s="31">
        <f t="shared" si="1"/>
        <v>0</v>
      </c>
      <c r="I19" s="31">
        <f t="shared" si="2"/>
        <v>0.23495486098568324</v>
      </c>
      <c r="J19" s="32">
        <f t="shared" si="5"/>
        <v>195.12766250000013</v>
      </c>
      <c r="K19" s="32">
        <f t="shared" si="3"/>
        <v>3.1988141393442642</v>
      </c>
      <c r="L19" s="29">
        <v>55</v>
      </c>
      <c r="M19" s="33">
        <f t="shared" si="6"/>
        <v>1.1090909090909091</v>
      </c>
      <c r="N19" s="29">
        <v>225</v>
      </c>
      <c r="O19" s="34">
        <f t="shared" ref="O19:P19" si="27">D19/7</f>
        <v>8.7142857142857135</v>
      </c>
      <c r="P19" s="34">
        <f t="shared" si="27"/>
        <v>0.14285714285714285</v>
      </c>
      <c r="Q19" s="29">
        <f t="shared" si="8"/>
        <v>25</v>
      </c>
      <c r="R19" s="29"/>
      <c r="S19" s="35">
        <v>3.2492113564668701</v>
      </c>
      <c r="T19" s="28">
        <v>990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4.6319444444444441E-2</v>
      </c>
      <c r="AD19" s="39">
        <f t="shared" si="12"/>
        <v>-3.8991708333333333</v>
      </c>
      <c r="AE19" s="39">
        <v>-4.9000000000000004</v>
      </c>
      <c r="AF19" s="39">
        <v>-3.4096666666666668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15.461724137931036</v>
      </c>
      <c r="D20" s="29">
        <v>29</v>
      </c>
      <c r="E20" s="29">
        <v>0</v>
      </c>
      <c r="F20" s="32">
        <v>448.39000000000004</v>
      </c>
      <c r="G20" s="30">
        <v>0</v>
      </c>
      <c r="H20" s="31">
        <f t="shared" si="1"/>
        <v>0</v>
      </c>
      <c r="I20" s="31">
        <f t="shared" si="2"/>
        <v>0.30843119271170183</v>
      </c>
      <c r="J20" s="32">
        <f t="shared" si="5"/>
        <v>138.29746249999999</v>
      </c>
      <c r="K20" s="32">
        <f t="shared" si="3"/>
        <v>4.7688780172413789</v>
      </c>
      <c r="L20" s="29">
        <v>53</v>
      </c>
      <c r="M20" s="33">
        <f t="shared" si="6"/>
        <v>0.54716981132075471</v>
      </c>
      <c r="N20" s="29">
        <v>216</v>
      </c>
      <c r="O20" s="34">
        <f t="shared" ref="O20:P20" si="28">D20/7</f>
        <v>4.1428571428571432</v>
      </c>
      <c r="P20" s="34">
        <f t="shared" si="28"/>
        <v>0</v>
      </c>
      <c r="Q20" s="29">
        <f t="shared" si="8"/>
        <v>52</v>
      </c>
      <c r="R20" s="29"/>
      <c r="S20" s="35">
        <v>2.8607277289836799</v>
      </c>
      <c r="T20" s="28">
        <v>990</v>
      </c>
      <c r="U20" s="36">
        <v>990</v>
      </c>
      <c r="V20" s="37" t="s">
        <v>976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4.6319444444444441E-2</v>
      </c>
      <c r="AD20" s="39">
        <f t="shared" si="12"/>
        <v>-1.8537041666666665</v>
      </c>
      <c r="AE20" s="39">
        <v>-4.9000000000000004</v>
      </c>
      <c r="AF20" s="39">
        <v>-3.4096666666666668</v>
      </c>
      <c r="AG20" s="39">
        <v>0</v>
      </c>
    </row>
    <row r="21" spans="1:33" ht="15.75" customHeight="1" x14ac:dyDescent="0.2">
      <c r="A21" s="28" t="s">
        <v>63</v>
      </c>
      <c r="B21" s="28" t="s">
        <v>977</v>
      </c>
      <c r="C21" s="15">
        <f t="shared" si="4"/>
        <v>16.470000000000002</v>
      </c>
      <c r="D21" s="29">
        <v>19</v>
      </c>
      <c r="E21" s="29">
        <v>2</v>
      </c>
      <c r="F21" s="32">
        <v>312.93000000000006</v>
      </c>
      <c r="G21" s="30">
        <v>0</v>
      </c>
      <c r="H21" s="31">
        <f t="shared" si="1"/>
        <v>0</v>
      </c>
      <c r="I21" s="31">
        <f t="shared" si="2"/>
        <v>0.34158545840922894</v>
      </c>
      <c r="J21" s="32">
        <f t="shared" si="5"/>
        <v>106.89233750000004</v>
      </c>
      <c r="K21" s="32">
        <f t="shared" si="3"/>
        <v>5.6259125000000019</v>
      </c>
      <c r="L21" s="29">
        <v>21</v>
      </c>
      <c r="M21" s="33">
        <f t="shared" si="6"/>
        <v>0.90476190476190477</v>
      </c>
      <c r="N21" s="29">
        <v>335</v>
      </c>
      <c r="O21" s="34">
        <f t="shared" ref="O21:P21" si="29">D21/7</f>
        <v>2.7142857142857144</v>
      </c>
      <c r="P21" s="34">
        <f t="shared" si="29"/>
        <v>0.2857142857142857</v>
      </c>
      <c r="Q21" s="29">
        <f t="shared" si="8"/>
        <v>111</v>
      </c>
      <c r="R21" s="29"/>
      <c r="S21" s="35">
        <v>3.0679094540612502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4.6319444444444441E-2</v>
      </c>
      <c r="AD21" s="39">
        <f t="shared" si="12"/>
        <v>-1.2144958333333333</v>
      </c>
      <c r="AE21" s="39">
        <v>-4.9000000000000004</v>
      </c>
      <c r="AF21" s="39">
        <v>-3.4096666666666668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16.098604651162795</v>
      </c>
      <c r="D22" s="29">
        <v>43</v>
      </c>
      <c r="E22" s="29">
        <v>0</v>
      </c>
      <c r="F22" s="30">
        <v>692.24000000000012</v>
      </c>
      <c r="G22" s="30">
        <v>0</v>
      </c>
      <c r="H22" s="31">
        <f t="shared" si="1"/>
        <v>0</v>
      </c>
      <c r="I22" s="31">
        <f t="shared" si="2"/>
        <v>0.32985631789552761</v>
      </c>
      <c r="J22" s="32">
        <f t="shared" si="5"/>
        <v>228.33973750000007</v>
      </c>
      <c r="K22" s="32">
        <f t="shared" si="3"/>
        <v>5.3102264534883741</v>
      </c>
      <c r="L22" s="29">
        <v>35</v>
      </c>
      <c r="M22" s="33">
        <f t="shared" si="6"/>
        <v>1.2285714285714286</v>
      </c>
      <c r="N22" s="29">
        <v>290</v>
      </c>
      <c r="O22" s="34">
        <f t="shared" ref="O22:P22" si="30">D22/7</f>
        <v>6.1428571428571432</v>
      </c>
      <c r="P22" s="34">
        <f t="shared" si="30"/>
        <v>0</v>
      </c>
      <c r="Q22" s="29">
        <f t="shared" si="8"/>
        <v>47</v>
      </c>
      <c r="R22" s="29"/>
      <c r="S22" s="35">
        <v>3.0344827586206802</v>
      </c>
      <c r="T22" s="28">
        <v>1185</v>
      </c>
      <c r="U22" s="36">
        <v>780</v>
      </c>
      <c r="V22" s="37" t="s">
        <v>978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4.6319444444444441E-2</v>
      </c>
      <c r="AD22" s="39">
        <f t="shared" si="12"/>
        <v>-2.7485958333333333</v>
      </c>
      <c r="AE22" s="39">
        <v>-4.9000000000000004</v>
      </c>
      <c r="AF22" s="39">
        <v>-3.4096666666666668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15.013958333333337</v>
      </c>
      <c r="D23" s="29">
        <v>48</v>
      </c>
      <c r="E23" s="29">
        <v>1</v>
      </c>
      <c r="F23" s="32">
        <v>720.67000000000019</v>
      </c>
      <c r="G23" s="30">
        <v>0</v>
      </c>
      <c r="H23" s="31">
        <f t="shared" si="1"/>
        <v>0</v>
      </c>
      <c r="I23" s="31">
        <f t="shared" si="2"/>
        <v>0.29227982294253974</v>
      </c>
      <c r="J23" s="32">
        <f t="shared" si="5"/>
        <v>210.63730000000018</v>
      </c>
      <c r="K23" s="32">
        <f t="shared" si="3"/>
        <v>4.3882770833333371</v>
      </c>
      <c r="L23" s="29">
        <v>59</v>
      </c>
      <c r="M23" s="33">
        <f t="shared" si="6"/>
        <v>0.81355932203389836</v>
      </c>
      <c r="N23" s="29">
        <v>223</v>
      </c>
      <c r="O23" s="34">
        <f t="shared" ref="O23:P23" si="31">D23/7</f>
        <v>6.8571428571428568</v>
      </c>
      <c r="P23" s="34">
        <f t="shared" si="31"/>
        <v>0.14285714285714285</v>
      </c>
      <c r="Q23" s="29">
        <f t="shared" si="8"/>
        <v>31</v>
      </c>
      <c r="R23" s="29"/>
      <c r="S23" s="35">
        <v>3.7888000000000002</v>
      </c>
      <c r="T23" s="28">
        <v>1395</v>
      </c>
      <c r="U23" s="36">
        <v>780</v>
      </c>
      <c r="V23" s="37" t="s">
        <v>978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4.6319444444444441E-2</v>
      </c>
      <c r="AD23" s="39">
        <f t="shared" si="12"/>
        <v>-3.0682</v>
      </c>
      <c r="AE23" s="39">
        <v>-4.9000000000000004</v>
      </c>
      <c r="AF23" s="39">
        <v>-3.4096666666666668</v>
      </c>
      <c r="AG23" s="39">
        <v>0</v>
      </c>
    </row>
    <row r="24" spans="1:33" ht="15.75" customHeight="1" x14ac:dyDescent="0.2">
      <c r="A24" s="28" t="s">
        <v>66</v>
      </c>
      <c r="B24" s="28" t="s">
        <v>98</v>
      </c>
      <c r="C24" s="15">
        <f t="shared" si="4"/>
        <v>14.720444444444452</v>
      </c>
      <c r="D24" s="29">
        <v>45</v>
      </c>
      <c r="E24" s="29">
        <v>0</v>
      </c>
      <c r="F24" s="32">
        <v>662.4200000000003</v>
      </c>
      <c r="G24" s="32">
        <v>0</v>
      </c>
      <c r="H24" s="31">
        <f t="shared" si="1"/>
        <v>0</v>
      </c>
      <c r="I24" s="31">
        <f t="shared" si="2"/>
        <v>0.28115932867365134</v>
      </c>
      <c r="J24" s="32">
        <f t="shared" si="5"/>
        <v>186.2455625000002</v>
      </c>
      <c r="K24" s="32">
        <f t="shared" si="3"/>
        <v>4.1387902777777823</v>
      </c>
      <c r="L24" s="29">
        <v>58</v>
      </c>
      <c r="M24" s="33">
        <f t="shared" si="6"/>
        <v>0.77586206896551724</v>
      </c>
      <c r="N24" s="29">
        <v>193</v>
      </c>
      <c r="O24" s="34">
        <f t="shared" ref="O24:P24" si="32">D24/7</f>
        <v>6.4285714285714288</v>
      </c>
      <c r="P24" s="34">
        <f t="shared" si="32"/>
        <v>0</v>
      </c>
      <c r="Q24" s="29">
        <f t="shared" si="8"/>
        <v>30</v>
      </c>
      <c r="R24" s="29"/>
      <c r="S24" s="35">
        <v>2.5941043083900199</v>
      </c>
      <c r="T24" s="28">
        <v>1695</v>
      </c>
      <c r="U24" s="36">
        <v>1080</v>
      </c>
      <c r="V24" s="37" t="s">
        <v>979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4.6319444444444441E-2</v>
      </c>
      <c r="AD24" s="39">
        <f t="shared" si="12"/>
        <v>-2.8764374999999998</v>
      </c>
      <c r="AE24" s="39">
        <v>-4.9000000000000004</v>
      </c>
      <c r="AF24" s="39">
        <v>-3.4096666666666668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14.994788732394367</v>
      </c>
      <c r="D25" s="29">
        <v>71</v>
      </c>
      <c r="E25" s="29">
        <v>2</v>
      </c>
      <c r="F25" s="32">
        <v>1064.6300000000001</v>
      </c>
      <c r="G25" s="32">
        <v>0</v>
      </c>
      <c r="H25" s="31">
        <f t="shared" si="1"/>
        <v>0</v>
      </c>
      <c r="I25" s="31">
        <f t="shared" si="2"/>
        <v>0.29154459373992214</v>
      </c>
      <c r="J25" s="32">
        <f t="shared" si="5"/>
        <v>310.38712083333331</v>
      </c>
      <c r="K25" s="32">
        <f t="shared" si="3"/>
        <v>4.3716495892018781</v>
      </c>
      <c r="L25" s="29">
        <v>60</v>
      </c>
      <c r="M25" s="33">
        <f t="shared" si="6"/>
        <v>1.1833333333333333</v>
      </c>
      <c r="N25" s="29">
        <v>116</v>
      </c>
      <c r="O25" s="34">
        <f t="shared" ref="O25:P25" si="33">D25/7</f>
        <v>10.142857142857142</v>
      </c>
      <c r="P25" s="34">
        <f t="shared" si="33"/>
        <v>0.2857142857142857</v>
      </c>
      <c r="Q25" s="29">
        <f t="shared" si="8"/>
        <v>11</v>
      </c>
      <c r="R25" s="29"/>
      <c r="S25" s="35">
        <v>2.7798277982779829</v>
      </c>
      <c r="T25" s="28">
        <v>1500</v>
      </c>
      <c r="U25" s="36">
        <v>780</v>
      </c>
      <c r="V25" s="37" t="s">
        <v>978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4.6319444444444441E-2</v>
      </c>
      <c r="AD25" s="39">
        <f t="shared" si="12"/>
        <v>-4.5383791666666662</v>
      </c>
      <c r="AE25" s="39">
        <v>-4.9000000000000004</v>
      </c>
      <c r="AF25" s="39">
        <v>-3.41</v>
      </c>
      <c r="AG25" s="39">
        <v>0</v>
      </c>
    </row>
    <row r="26" spans="1:33" ht="15.75" customHeight="1" x14ac:dyDescent="0.2">
      <c r="A26" s="14" t="s">
        <v>68</v>
      </c>
      <c r="B26" s="28" t="s">
        <v>98</v>
      </c>
      <c r="C26" s="15">
        <f t="shared" si="4"/>
        <v>14.99</v>
      </c>
      <c r="D26" s="16">
        <v>26</v>
      </c>
      <c r="E26" s="16">
        <v>0</v>
      </c>
      <c r="F26" s="17">
        <v>389.74</v>
      </c>
      <c r="G26" s="17">
        <v>0</v>
      </c>
      <c r="H26" s="31">
        <f t="shared" si="1"/>
        <v>0</v>
      </c>
      <c r="I26" s="31">
        <f t="shared" si="2"/>
        <v>0.28753696909050475</v>
      </c>
      <c r="J26" s="32">
        <f t="shared" si="5"/>
        <v>112.06465833333333</v>
      </c>
      <c r="K26" s="32">
        <f t="shared" si="3"/>
        <v>4.310179166666666</v>
      </c>
      <c r="L26" s="16">
        <v>42</v>
      </c>
      <c r="M26" s="33">
        <f t="shared" si="6"/>
        <v>0.61904761904761907</v>
      </c>
      <c r="N26" s="16">
        <v>92</v>
      </c>
      <c r="O26" s="34">
        <f t="shared" ref="O26:P26" si="34">D26/7</f>
        <v>3.7142857142857144</v>
      </c>
      <c r="P26" s="34">
        <f t="shared" si="34"/>
        <v>0</v>
      </c>
      <c r="Q26" s="29">
        <f t="shared" si="8"/>
        <v>24</v>
      </c>
      <c r="R26" s="29"/>
      <c r="S26" s="21">
        <v>3.5497553017944541</v>
      </c>
      <c r="T26" s="28">
        <v>1500</v>
      </c>
      <c r="U26" s="36">
        <v>780</v>
      </c>
      <c r="V26" s="37" t="s">
        <v>978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4.6319444444444441E-2</v>
      </c>
      <c r="AD26" s="39">
        <f t="shared" si="12"/>
        <v>-1.6619416666666667</v>
      </c>
      <c r="AE26" s="25">
        <v>-4.95</v>
      </c>
      <c r="AF26" s="25">
        <v>-3.4174000000000002</v>
      </c>
      <c r="AG26" s="25">
        <v>0</v>
      </c>
    </row>
    <row r="27" spans="1:33" ht="15.75" customHeight="1" x14ac:dyDescent="0.2">
      <c r="A27" s="14" t="s">
        <v>69</v>
      </c>
      <c r="B27" s="14" t="s">
        <v>980</v>
      </c>
      <c r="C27" s="15">
        <f t="shared" si="4"/>
        <v>14.990000000000002</v>
      </c>
      <c r="D27" s="16">
        <v>44</v>
      </c>
      <c r="E27" s="16">
        <v>0</v>
      </c>
      <c r="F27" s="17">
        <v>659.56000000000006</v>
      </c>
      <c r="G27" s="17">
        <v>0</v>
      </c>
      <c r="H27" s="31">
        <f t="shared" si="1"/>
        <v>0</v>
      </c>
      <c r="I27" s="31">
        <f t="shared" si="2"/>
        <v>0.27072576161885714</v>
      </c>
      <c r="J27" s="32">
        <f t="shared" si="5"/>
        <v>178.55988333333343</v>
      </c>
      <c r="K27" s="32">
        <f t="shared" si="3"/>
        <v>4.0581791666666689</v>
      </c>
      <c r="L27" s="16">
        <v>58</v>
      </c>
      <c r="M27" s="33">
        <f t="shared" si="6"/>
        <v>0.75862068965517238</v>
      </c>
      <c r="N27" s="16">
        <v>51</v>
      </c>
      <c r="O27" s="34">
        <f t="shared" ref="O27:P27" si="35">D27/7</f>
        <v>6.2857142857142856</v>
      </c>
      <c r="P27" s="34">
        <f t="shared" si="35"/>
        <v>0</v>
      </c>
      <c r="Q27" s="29">
        <f t="shared" si="8"/>
        <v>8</v>
      </c>
      <c r="R27" s="29"/>
      <c r="S27" s="21">
        <v>3.6567656765676571</v>
      </c>
      <c r="T27" s="28">
        <v>1500</v>
      </c>
      <c r="U27" s="36">
        <v>780</v>
      </c>
      <c r="V27" s="37" t="s">
        <v>981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4.6319444444444441E-2</v>
      </c>
      <c r="AD27" s="39">
        <f t="shared" si="12"/>
        <v>-2.8125166666666663</v>
      </c>
      <c r="AE27" s="25">
        <v>-4.95</v>
      </c>
      <c r="AF27" s="25">
        <v>-3.6694</v>
      </c>
      <c r="AG27" s="25">
        <v>0</v>
      </c>
    </row>
    <row r="28" spans="1:33" ht="15.75" customHeight="1" x14ac:dyDescent="0.2">
      <c r="A28" s="14" t="s">
        <v>70</v>
      </c>
      <c r="B28" s="14" t="s">
        <v>982</v>
      </c>
      <c r="C28" s="15">
        <f t="shared" si="4"/>
        <v>15.6456</v>
      </c>
      <c r="D28" s="16">
        <v>25</v>
      </c>
      <c r="E28" s="16">
        <v>0</v>
      </c>
      <c r="F28" s="17">
        <v>391.14</v>
      </c>
      <c r="G28" s="17">
        <v>0</v>
      </c>
      <c r="H28" s="31">
        <f t="shared" si="1"/>
        <v>0</v>
      </c>
      <c r="I28" s="31">
        <f t="shared" si="2"/>
        <v>0.29499917974808676</v>
      </c>
      <c r="J28" s="32">
        <f t="shared" si="5"/>
        <v>115.38597916666664</v>
      </c>
      <c r="K28" s="32">
        <f t="shared" si="3"/>
        <v>4.6154391666666656</v>
      </c>
      <c r="L28" s="16">
        <v>43</v>
      </c>
      <c r="M28" s="33">
        <f t="shared" si="6"/>
        <v>0.58139534883720934</v>
      </c>
      <c r="N28" s="16">
        <v>24</v>
      </c>
      <c r="O28" s="34">
        <f t="shared" ref="O28:P28" si="36">D28/7</f>
        <v>3.5714285714285716</v>
      </c>
      <c r="P28" s="34">
        <f t="shared" si="36"/>
        <v>0</v>
      </c>
      <c r="Q28" s="29">
        <f t="shared" si="8"/>
        <v>6</v>
      </c>
      <c r="R28" s="29"/>
      <c r="S28" s="21">
        <v>2.9492847854356312</v>
      </c>
      <c r="T28" s="28">
        <v>1500</v>
      </c>
      <c r="U28" s="36">
        <v>44384</v>
      </c>
      <c r="V28" s="37" t="s">
        <v>981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4.6319444444444441E-2</v>
      </c>
      <c r="AD28" s="39">
        <f t="shared" si="12"/>
        <v>-1.5980208333333332</v>
      </c>
      <c r="AE28" s="25">
        <v>-4.95</v>
      </c>
      <c r="AF28" s="25">
        <v>-3.6694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>
        <f t="shared" si="4"/>
        <v>16.703636363636363</v>
      </c>
      <c r="D29" s="16">
        <v>22</v>
      </c>
      <c r="E29" s="16">
        <v>0</v>
      </c>
      <c r="F29" s="17">
        <v>367.48</v>
      </c>
      <c r="G29" s="17">
        <v>0</v>
      </c>
      <c r="H29" s="31">
        <f t="shared" si="1"/>
        <v>0</v>
      </c>
      <c r="I29" s="31">
        <f t="shared" si="2"/>
        <v>0.33294409373426215</v>
      </c>
      <c r="J29" s="32">
        <f t="shared" si="5"/>
        <v>122.35029556546665</v>
      </c>
      <c r="K29" s="32">
        <f t="shared" si="3"/>
        <v>5.5613770711575752</v>
      </c>
      <c r="L29" s="16">
        <v>60</v>
      </c>
      <c r="M29" s="33">
        <f t="shared" si="6"/>
        <v>0.36666666666666664</v>
      </c>
      <c r="N29" s="16">
        <v>4</v>
      </c>
      <c r="O29" s="34">
        <f t="shared" ref="O29:P29" si="37">D29/7</f>
        <v>3.1428571428571428</v>
      </c>
      <c r="P29" s="34">
        <f t="shared" si="37"/>
        <v>0</v>
      </c>
      <c r="Q29" s="29">
        <f t="shared" si="8"/>
        <v>1</v>
      </c>
      <c r="R29" s="29"/>
      <c r="S29" s="21">
        <v>2.9105263157894741</v>
      </c>
      <c r="T29" s="28">
        <v>720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4.6319444444444441E-2</v>
      </c>
      <c r="AD29" s="39">
        <f t="shared" si="12"/>
        <v>-1.4062583333333332</v>
      </c>
      <c r="AE29" s="25">
        <v>-4.95</v>
      </c>
      <c r="AF29" s="25">
        <v>-3.6227930046000001</v>
      </c>
      <c r="AG29" s="25">
        <v>0</v>
      </c>
    </row>
    <row r="30" spans="1:33" ht="15.75" customHeight="1" x14ac:dyDescent="0.2">
      <c r="A30" s="14" t="s">
        <v>72</v>
      </c>
      <c r="B30" s="14" t="s">
        <v>100</v>
      </c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720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4.6319444444444441E-2</v>
      </c>
      <c r="AD30" s="39">
        <f t="shared" si="12"/>
        <v>0</v>
      </c>
      <c r="AE30" s="25">
        <v>-4.95</v>
      </c>
      <c r="AF30" s="25">
        <v>-3.6227930046000001</v>
      </c>
      <c r="AG30" s="25">
        <v>0</v>
      </c>
    </row>
    <row r="31" spans="1:33" ht="15.75" customHeight="1" x14ac:dyDescent="0.2">
      <c r="A31" s="14" t="s">
        <v>73</v>
      </c>
      <c r="B31" s="14" t="s">
        <v>100</v>
      </c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1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105</v>
      </c>
      <c r="U31" s="22">
        <v>1500</v>
      </c>
      <c r="V31" s="1" t="s">
        <v>1479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4.6319444444444441E-2</v>
      </c>
      <c r="AD31" s="39">
        <f t="shared" si="12"/>
        <v>0</v>
      </c>
      <c r="AE31" s="43">
        <v>-4.95</v>
      </c>
      <c r="AF31" s="43">
        <v>-3.6227930046000001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18.12</v>
      </c>
      <c r="D32" s="52">
        <v>2</v>
      </c>
      <c r="E32" s="52">
        <v>0</v>
      </c>
      <c r="F32" s="53">
        <v>36.24</v>
      </c>
      <c r="G32" s="53">
        <v>0</v>
      </c>
      <c r="H32" s="31">
        <f t="shared" si="1"/>
        <v>0</v>
      </c>
      <c r="I32" s="31">
        <f t="shared" si="2"/>
        <v>0.37336016346946288</v>
      </c>
      <c r="J32" s="32">
        <f t="shared" si="5"/>
        <v>13.530572324133335</v>
      </c>
      <c r="K32" s="32">
        <f t="shared" si="3"/>
        <v>6.7652861620666673</v>
      </c>
      <c r="L32" s="52">
        <v>23</v>
      </c>
      <c r="M32" s="33">
        <f t="shared" si="6"/>
        <v>8.6956521739130432E-2</v>
      </c>
      <c r="N32" s="52">
        <v>1</v>
      </c>
      <c r="O32" s="34">
        <f t="shared" si="39"/>
        <v>0.2857142857142857</v>
      </c>
      <c r="P32" s="34">
        <f t="shared" si="39"/>
        <v>0</v>
      </c>
      <c r="Q32" s="29">
        <f t="shared" si="8"/>
        <v>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4.6319444444444441E-2</v>
      </c>
      <c r="AD32" s="39">
        <f t="shared" si="12"/>
        <v>-0.12784166666666666</v>
      </c>
      <c r="AE32" s="58">
        <v>-4.95</v>
      </c>
      <c r="AF32" s="58">
        <v>-3.6227930046000001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5.5" customWidth="1"/>
    <col min="22" max="22" width="68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Info!B1:BJ5000""),3,FALSE),"""")"),"Black-SPT-3, 16/3, 8FT, 3 Prong Plug")</f>
        <v>Black-SPT-3, 16/3, 8FT, 3 Prong Plug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Info!B1:BJ5000""),2,FALSE),"""")"),"B01JN1JIV8")</f>
        <v>B01JN1JIV8</v>
      </c>
      <c r="B2" s="3" t="s">
        <v>983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56" customHeight="1" x14ac:dyDescent="0.2">
      <c r="A3" s="76" t="s">
        <v>30</v>
      </c>
      <c r="B3" s="77"/>
      <c r="C3" s="47">
        <f>((AE32+AF32)/0.85)*-1</f>
        <v>6.909949424941165</v>
      </c>
      <c r="D3" s="5">
        <f>SUM(D4:D99765)</f>
        <v>946</v>
      </c>
      <c r="E3" s="5"/>
      <c r="F3" s="6">
        <f t="shared" ref="F3:G3" si="0">SUM(F4:F99765)</f>
        <v>9157.01</v>
      </c>
      <c r="G3" s="6">
        <f t="shared" si="0"/>
        <v>-681.9799999999999</v>
      </c>
      <c r="H3" s="7">
        <f t="shared" ref="H3:H32" si="1">G3/F3*-1</f>
        <v>7.447627555282782E-2</v>
      </c>
      <c r="I3" s="8">
        <f t="shared" ref="I3:I32" si="2">J3/F3</f>
        <v>0.18377395715754588</v>
      </c>
      <c r="J3" s="6">
        <f>SUM(J4:J99765)</f>
        <v>1682.8199634312193</v>
      </c>
      <c r="K3" s="6">
        <f t="shared" ref="K3:K32" si="3">J3/D3</f>
        <v>1.7788794539442065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Sheet!a1:g5000""),2,FALSE),"""")"),"5 - March
5 - April
11 - May
5.5 - June
6 - July
6 - Aug
4.5 - Sept
5.5 - Oct
5.5 - Nov
3 - Dec
5 - Jan
5 - Feb")</f>
        <v>5 - March
5 - April
11 - May
5.5 - June
6 - July
6 - Aug
4.5 - Sept
5.5 - Oct
5.5 - Nov
3 - Dec
5 -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QTY-2")</f>
        <v>Del QTY-2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QTY-90")</f>
        <v>US QTY-90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184</v>
      </c>
      <c r="X3" s="7">
        <f>W3/D3</f>
        <v>0.1945031712473573</v>
      </c>
      <c r="Y3" s="6"/>
      <c r="Z3" s="5"/>
      <c r="AA3" s="5"/>
      <c r="AB3" s="5"/>
      <c r="AC3" s="5"/>
      <c r="AD3" s="6">
        <f>SUM(AD4:AD99765)</f>
        <v>-22.03192834910519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Info!B2:BZ7000""),37,FALSE)),"""")*-1"),-2.12345701119999)</f>
        <v>-2.12345701119999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12.441176470588237</v>
      </c>
      <c r="D4" s="16">
        <v>17</v>
      </c>
      <c r="E4" s="16">
        <v>1</v>
      </c>
      <c r="F4" s="17">
        <v>211.50000000000003</v>
      </c>
      <c r="G4" s="17">
        <v>0</v>
      </c>
      <c r="H4" s="18">
        <f t="shared" si="1"/>
        <v>0</v>
      </c>
      <c r="I4" s="18">
        <f t="shared" si="2"/>
        <v>0.40181541744963722</v>
      </c>
      <c r="J4" s="17">
        <f t="shared" ref="J4:J32" si="5">F4*0.85+G4+AF4*D4+D4*AE4+AG4+AD4</f>
        <v>84.983960790598289</v>
      </c>
      <c r="K4" s="17">
        <f t="shared" si="3"/>
        <v>4.9990565170940169</v>
      </c>
      <c r="L4" s="16">
        <v>30</v>
      </c>
      <c r="M4" s="19">
        <f t="shared" ref="M4:M32" si="6">IFERROR(D4/L4,"-")</f>
        <v>0.56666666666666665</v>
      </c>
      <c r="N4" s="16">
        <v>86</v>
      </c>
      <c r="O4" s="20">
        <f t="shared" ref="O4:P4" si="7">D4/7</f>
        <v>2.4285714285714284</v>
      </c>
      <c r="P4" s="20">
        <f t="shared" si="7"/>
        <v>0.14285714285714285</v>
      </c>
      <c r="Q4" s="16">
        <f t="shared" ref="Q4:Q32" si="8">ROUNDDOWN(N4/(O4+P4),0)</f>
        <v>33</v>
      </c>
      <c r="R4" s="16"/>
      <c r="S4" s="21">
        <v>2.2365957446808502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1.4375000000000001E-2</v>
      </c>
      <c r="AD4" s="25">
        <f t="shared" ref="AD4:AD32" si="12">IFERROR(AB4*AC4*D4*2,0)</f>
        <v>-0.33723750000000002</v>
      </c>
      <c r="AE4" s="25">
        <v>-3.59</v>
      </c>
      <c r="AF4" s="25">
        <v>-1.9661059829059828</v>
      </c>
      <c r="AG4" s="25">
        <v>0</v>
      </c>
    </row>
    <row r="5" spans="1:33" ht="15.75" customHeight="1" x14ac:dyDescent="0.2">
      <c r="A5" s="28" t="s">
        <v>35</v>
      </c>
      <c r="B5" s="28" t="s">
        <v>984</v>
      </c>
      <c r="C5" s="15">
        <f t="shared" si="4"/>
        <v>10.974642857142857</v>
      </c>
      <c r="D5" s="29">
        <v>28</v>
      </c>
      <c r="E5" s="29">
        <v>0</v>
      </c>
      <c r="F5" s="30">
        <v>307.29000000000002</v>
      </c>
      <c r="G5" s="30">
        <v>-0.05</v>
      </c>
      <c r="H5" s="31">
        <f t="shared" si="1"/>
        <v>1.6271274691659343E-4</v>
      </c>
      <c r="I5" s="31">
        <f t="shared" si="2"/>
        <v>0.34176002750414763</v>
      </c>
      <c r="J5" s="32">
        <f t="shared" si="5"/>
        <v>105.01943885174953</v>
      </c>
      <c r="K5" s="32">
        <f t="shared" si="3"/>
        <v>3.7506942447053402</v>
      </c>
      <c r="L5" s="29">
        <v>61</v>
      </c>
      <c r="M5" s="33">
        <f t="shared" si="6"/>
        <v>0.45901639344262296</v>
      </c>
      <c r="N5" s="29">
        <v>58</v>
      </c>
      <c r="O5" s="34">
        <f t="shared" ref="O5:P5" si="13">D5/7</f>
        <v>4</v>
      </c>
      <c r="P5" s="34">
        <f t="shared" si="13"/>
        <v>0</v>
      </c>
      <c r="Q5" s="29">
        <f t="shared" si="8"/>
        <v>14</v>
      </c>
      <c r="R5" s="29"/>
      <c r="S5" s="35">
        <v>2.4943123061013401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1.4391657010428736E-2</v>
      </c>
      <c r="AD5" s="39">
        <f t="shared" si="12"/>
        <v>-0.55609362688296626</v>
      </c>
      <c r="AE5" s="39">
        <v>-3.59</v>
      </c>
      <c r="AF5" s="39">
        <v>-1.9661059829059828</v>
      </c>
      <c r="AG5" s="39">
        <v>0</v>
      </c>
    </row>
    <row r="6" spans="1:33" ht="15.75" customHeight="1" x14ac:dyDescent="0.2">
      <c r="A6" s="28" t="s">
        <v>37</v>
      </c>
      <c r="B6" s="14" t="s">
        <v>98</v>
      </c>
      <c r="C6" s="15">
        <f t="shared" si="4"/>
        <v>10.933043478260871</v>
      </c>
      <c r="D6" s="29">
        <v>23</v>
      </c>
      <c r="E6" s="29">
        <v>0</v>
      </c>
      <c r="F6" s="30">
        <v>251.46000000000004</v>
      </c>
      <c r="G6" s="30">
        <v>-0.13</v>
      </c>
      <c r="H6" s="31">
        <f t="shared" si="1"/>
        <v>5.1698083194146179E-4</v>
      </c>
      <c r="I6" s="31">
        <f t="shared" si="2"/>
        <v>0.33947466751436578</v>
      </c>
      <c r="J6" s="32">
        <f t="shared" si="5"/>
        <v>85.364299893162425</v>
      </c>
      <c r="K6" s="32">
        <f t="shared" si="3"/>
        <v>3.7114912997027143</v>
      </c>
      <c r="L6" s="29">
        <v>57</v>
      </c>
      <c r="M6" s="33">
        <f t="shared" si="6"/>
        <v>0.40350877192982454</v>
      </c>
      <c r="N6" s="29">
        <v>36</v>
      </c>
      <c r="O6" s="34">
        <f t="shared" ref="O6:P6" si="14">D6/7</f>
        <v>3.2857142857142856</v>
      </c>
      <c r="P6" s="34">
        <f t="shared" si="14"/>
        <v>0</v>
      </c>
      <c r="Q6" s="29">
        <f t="shared" si="8"/>
        <v>10</v>
      </c>
      <c r="R6" s="29"/>
      <c r="S6" s="35">
        <v>2.8063337393422598</v>
      </c>
      <c r="T6" s="28">
        <v>1920</v>
      </c>
      <c r="U6" s="36">
        <v>300</v>
      </c>
      <c r="V6" s="37" t="s">
        <v>985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1.4375000000000001E-2</v>
      </c>
      <c r="AD6" s="39">
        <f t="shared" si="12"/>
        <v>-0.45626250000000002</v>
      </c>
      <c r="AE6" s="39">
        <v>-3.59</v>
      </c>
      <c r="AF6" s="39">
        <v>-1.9661059829059828</v>
      </c>
      <c r="AG6" s="39">
        <v>0</v>
      </c>
    </row>
    <row r="7" spans="1:33" ht="15.75" customHeight="1" x14ac:dyDescent="0.2">
      <c r="A7" s="28" t="s">
        <v>39</v>
      </c>
      <c r="B7" s="28" t="s">
        <v>986</v>
      </c>
      <c r="C7" s="15">
        <f t="shared" si="4"/>
        <v>11.536666666666667</v>
      </c>
      <c r="D7" s="29">
        <v>6</v>
      </c>
      <c r="E7" s="29">
        <v>0</v>
      </c>
      <c r="F7" s="30">
        <v>69.22</v>
      </c>
      <c r="G7" s="30">
        <v>0</v>
      </c>
      <c r="H7" s="31">
        <f t="shared" si="1"/>
        <v>0</v>
      </c>
      <c r="I7" s="31">
        <f t="shared" si="2"/>
        <v>0.36667638114077</v>
      </c>
      <c r="J7" s="32">
        <f t="shared" si="5"/>
        <v>25.381339102564098</v>
      </c>
      <c r="K7" s="32">
        <f t="shared" si="3"/>
        <v>4.2302231837606827</v>
      </c>
      <c r="L7" s="29">
        <v>44</v>
      </c>
      <c r="M7" s="33">
        <f t="shared" si="6"/>
        <v>0.13636363636363635</v>
      </c>
      <c r="N7" s="29">
        <v>178</v>
      </c>
      <c r="O7" s="34">
        <f t="shared" ref="O7:P7" si="15">D7/7</f>
        <v>0.8571428571428571</v>
      </c>
      <c r="P7" s="34">
        <f t="shared" si="15"/>
        <v>0</v>
      </c>
      <c r="Q7" s="29">
        <f t="shared" si="8"/>
        <v>207</v>
      </c>
      <c r="R7" s="29"/>
      <c r="S7" s="35">
        <v>2.5948592411260698</v>
      </c>
      <c r="T7" s="28">
        <v>1620</v>
      </c>
      <c r="U7" s="36">
        <v>300</v>
      </c>
      <c r="V7" s="37" t="s">
        <v>985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1.4375000000000001E-2</v>
      </c>
      <c r="AD7" s="39">
        <f t="shared" si="12"/>
        <v>-0.11902500000000001</v>
      </c>
      <c r="AE7" s="39">
        <v>-3.59</v>
      </c>
      <c r="AF7" s="39">
        <v>-1.9661059829059828</v>
      </c>
      <c r="AG7" s="39">
        <v>0</v>
      </c>
    </row>
    <row r="8" spans="1:33" ht="15.75" customHeight="1" x14ac:dyDescent="0.2">
      <c r="A8" s="28" t="s">
        <v>41</v>
      </c>
      <c r="B8" s="28" t="s">
        <v>180</v>
      </c>
      <c r="C8" s="15">
        <f t="shared" si="4"/>
        <v>11.246888888888888</v>
      </c>
      <c r="D8" s="29">
        <v>45</v>
      </c>
      <c r="E8" s="29">
        <v>0</v>
      </c>
      <c r="F8" s="30">
        <v>506.10999999999996</v>
      </c>
      <c r="G8" s="30">
        <v>0</v>
      </c>
      <c r="H8" s="31">
        <f t="shared" si="1"/>
        <v>0</v>
      </c>
      <c r="I8" s="31">
        <f t="shared" si="2"/>
        <v>0.35387724506530205</v>
      </c>
      <c r="J8" s="32">
        <f t="shared" si="5"/>
        <v>179.10081250000002</v>
      </c>
      <c r="K8" s="32">
        <f t="shared" si="3"/>
        <v>3.980018055555556</v>
      </c>
      <c r="L8" s="29">
        <v>46</v>
      </c>
      <c r="M8" s="33">
        <f t="shared" si="6"/>
        <v>0.97826086956521741</v>
      </c>
      <c r="N8" s="29">
        <v>132</v>
      </c>
      <c r="O8" s="34">
        <f t="shared" ref="O8:P8" si="16">D8/7</f>
        <v>6.4285714285714288</v>
      </c>
      <c r="P8" s="34">
        <f t="shared" si="16"/>
        <v>0</v>
      </c>
      <c r="Q8" s="29">
        <f t="shared" si="8"/>
        <v>20</v>
      </c>
      <c r="R8" s="29"/>
      <c r="S8" s="35">
        <v>2.8064992614475601</v>
      </c>
      <c r="T8" s="28">
        <v>1620</v>
      </c>
      <c r="U8" s="36">
        <v>300</v>
      </c>
      <c r="V8" s="37" t="s">
        <v>987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1.4375000000000001E-2</v>
      </c>
      <c r="AD8" s="39">
        <f t="shared" si="12"/>
        <v>-0.89268750000000008</v>
      </c>
      <c r="AE8" s="39">
        <v>-3.59</v>
      </c>
      <c r="AF8" s="39">
        <v>-1.97</v>
      </c>
      <c r="AG8" s="39">
        <v>0</v>
      </c>
    </row>
    <row r="9" spans="1:33" ht="15.75" customHeight="1" x14ac:dyDescent="0.2">
      <c r="A9" s="28" t="s">
        <v>43</v>
      </c>
      <c r="B9" s="28" t="s">
        <v>201</v>
      </c>
      <c r="C9" s="15">
        <f t="shared" si="4"/>
        <v>10.977419354838711</v>
      </c>
      <c r="D9" s="29">
        <v>31</v>
      </c>
      <c r="E9" s="29">
        <v>0</v>
      </c>
      <c r="F9" s="30">
        <v>340.3</v>
      </c>
      <c r="G9" s="30">
        <v>-0.02</v>
      </c>
      <c r="H9" s="31">
        <f t="shared" si="1"/>
        <v>5.8771672054069937E-5</v>
      </c>
      <c r="I9" s="31">
        <f t="shared" si="2"/>
        <v>0.33895305016187394</v>
      </c>
      <c r="J9" s="32">
        <f t="shared" si="5"/>
        <v>115.3457229700857</v>
      </c>
      <c r="K9" s="32">
        <f t="shared" si="3"/>
        <v>3.7208297732285711</v>
      </c>
      <c r="L9" s="29">
        <v>71</v>
      </c>
      <c r="M9" s="33">
        <f t="shared" si="6"/>
        <v>0.43661971830985913</v>
      </c>
      <c r="N9" s="29">
        <v>103</v>
      </c>
      <c r="O9" s="34">
        <f t="shared" ref="O9:P9" si="17">D9/7</f>
        <v>4.4285714285714288</v>
      </c>
      <c r="P9" s="34">
        <f t="shared" si="17"/>
        <v>0</v>
      </c>
      <c r="Q9" s="29">
        <f t="shared" si="8"/>
        <v>23</v>
      </c>
      <c r="R9" s="29"/>
      <c r="S9" s="35">
        <v>3.2635379061371799</v>
      </c>
      <c r="T9" s="28">
        <v>1620</v>
      </c>
      <c r="U9" s="36">
        <v>300</v>
      </c>
      <c r="V9" s="37" t="s">
        <v>988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1.4375000000000001E-2</v>
      </c>
      <c r="AD9" s="39">
        <f t="shared" si="12"/>
        <v>-0.61496250000000008</v>
      </c>
      <c r="AE9" s="39">
        <v>-3.59</v>
      </c>
      <c r="AF9" s="39">
        <v>-1.9994940170940101</v>
      </c>
      <c r="AG9" s="39">
        <v>0</v>
      </c>
    </row>
    <row r="10" spans="1:33" ht="15.75" customHeight="1" x14ac:dyDescent="0.2">
      <c r="A10" s="28" t="s">
        <v>45</v>
      </c>
      <c r="B10" s="28" t="s">
        <v>989</v>
      </c>
      <c r="C10" s="15">
        <f t="shared" si="4"/>
        <v>10.374090909090912</v>
      </c>
      <c r="D10" s="29">
        <v>22</v>
      </c>
      <c r="E10" s="29">
        <v>0</v>
      </c>
      <c r="F10" s="30">
        <v>228.23000000000005</v>
      </c>
      <c r="G10" s="30">
        <v>0</v>
      </c>
      <c r="H10" s="31">
        <f t="shared" si="1"/>
        <v>0</v>
      </c>
      <c r="I10" s="31">
        <f t="shared" si="2"/>
        <v>0.30929416213438987</v>
      </c>
      <c r="J10" s="32">
        <f t="shared" si="5"/>
        <v>70.59020662393182</v>
      </c>
      <c r="K10" s="32">
        <f t="shared" si="3"/>
        <v>3.2086457556332646</v>
      </c>
      <c r="L10" s="29">
        <v>64</v>
      </c>
      <c r="M10" s="33">
        <f t="shared" si="6"/>
        <v>0.34375</v>
      </c>
      <c r="N10" s="29">
        <v>141</v>
      </c>
      <c r="O10" s="34">
        <f t="shared" ref="O10:P10" si="18">D10/7</f>
        <v>3.1428571428571428</v>
      </c>
      <c r="P10" s="34">
        <f t="shared" si="18"/>
        <v>0</v>
      </c>
      <c r="Q10" s="29">
        <f t="shared" si="8"/>
        <v>44</v>
      </c>
      <c r="R10" s="29"/>
      <c r="S10" s="35">
        <v>3.2224448897795499</v>
      </c>
      <c r="T10" s="28">
        <v>1620</v>
      </c>
      <c r="U10" s="36">
        <v>300</v>
      </c>
      <c r="V10" s="37" t="s">
        <v>990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1.4375000000000001E-2</v>
      </c>
      <c r="AD10" s="39">
        <f t="shared" si="12"/>
        <v>-0.43642500000000001</v>
      </c>
      <c r="AE10" s="39">
        <v>-3.59</v>
      </c>
      <c r="AF10" s="39">
        <v>-1.9994940170940101</v>
      </c>
      <c r="AG10" s="39">
        <v>0</v>
      </c>
    </row>
    <row r="11" spans="1:33" ht="15.75" customHeight="1" x14ac:dyDescent="0.2">
      <c r="A11" s="28" t="s">
        <v>47</v>
      </c>
      <c r="B11" s="28" t="s">
        <v>113</v>
      </c>
      <c r="C11" s="15">
        <f t="shared" si="4"/>
        <v>9.5506666666666664</v>
      </c>
      <c r="D11" s="29">
        <v>15</v>
      </c>
      <c r="E11" s="29">
        <v>1</v>
      </c>
      <c r="F11" s="30">
        <v>143.26</v>
      </c>
      <c r="G11" s="30">
        <v>-0.16</v>
      </c>
      <c r="H11" s="31">
        <f t="shared" si="1"/>
        <v>1.1168504816417703E-3</v>
      </c>
      <c r="I11" s="31">
        <f t="shared" si="2"/>
        <v>0.2615595926538451</v>
      </c>
      <c r="J11" s="32">
        <f t="shared" si="5"/>
        <v>37.471027243589845</v>
      </c>
      <c r="K11" s="32">
        <f t="shared" si="3"/>
        <v>2.4980684829059898</v>
      </c>
      <c r="L11" s="29">
        <v>47</v>
      </c>
      <c r="M11" s="33">
        <f t="shared" si="6"/>
        <v>0.31914893617021278</v>
      </c>
      <c r="N11" s="29">
        <v>94</v>
      </c>
      <c r="O11" s="34">
        <f t="shared" ref="O11:P11" si="19">D11/7</f>
        <v>2.1428571428571428</v>
      </c>
      <c r="P11" s="34">
        <f t="shared" si="19"/>
        <v>0.14285714285714285</v>
      </c>
      <c r="Q11" s="29">
        <f t="shared" si="8"/>
        <v>41</v>
      </c>
      <c r="R11" s="29"/>
      <c r="S11" s="35">
        <v>3.7291666666666599</v>
      </c>
      <c r="T11" s="28">
        <v>1470</v>
      </c>
      <c r="U11" s="36">
        <v>300</v>
      </c>
      <c r="V11" s="37" t="s">
        <v>991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1.4375000000000001E-2</v>
      </c>
      <c r="AD11" s="39">
        <f t="shared" si="12"/>
        <v>-0.29756250000000001</v>
      </c>
      <c r="AE11" s="39">
        <v>-3.59</v>
      </c>
      <c r="AF11" s="39">
        <v>-1.9994940170940101</v>
      </c>
      <c r="AG11" s="39">
        <v>0</v>
      </c>
    </row>
    <row r="12" spans="1:33" ht="15.75" customHeight="1" x14ac:dyDescent="0.2">
      <c r="A12" s="28" t="s">
        <v>49</v>
      </c>
      <c r="B12" s="28" t="s">
        <v>329</v>
      </c>
      <c r="C12" s="15">
        <f t="shared" si="4"/>
        <v>8.9130232558139539</v>
      </c>
      <c r="D12" s="29">
        <v>43</v>
      </c>
      <c r="E12" s="29">
        <v>1</v>
      </c>
      <c r="F12" s="30">
        <v>383.26</v>
      </c>
      <c r="G12" s="30">
        <v>-27.82</v>
      </c>
      <c r="H12" s="31">
        <f t="shared" si="1"/>
        <v>7.2587799405103584E-2</v>
      </c>
      <c r="I12" s="31">
        <f t="shared" si="2"/>
        <v>0.14807113908301811</v>
      </c>
      <c r="J12" s="32">
        <f t="shared" si="5"/>
        <v>56.749744764957519</v>
      </c>
      <c r="K12" s="32">
        <f t="shared" si="3"/>
        <v>1.3197615061618029</v>
      </c>
      <c r="L12" s="29">
        <v>67</v>
      </c>
      <c r="M12" s="33">
        <f t="shared" si="6"/>
        <v>0.64179104477611937</v>
      </c>
      <c r="N12" s="29">
        <v>87</v>
      </c>
      <c r="O12" s="34">
        <f t="shared" ref="O12:P12" si="20">D12/7</f>
        <v>6.1428571428571432</v>
      </c>
      <c r="P12" s="34">
        <f t="shared" si="20"/>
        <v>0.14285714285714285</v>
      </c>
      <c r="Q12" s="29">
        <f t="shared" si="8"/>
        <v>13</v>
      </c>
      <c r="R12" s="29"/>
      <c r="S12" s="35">
        <v>3.0212765957446801</v>
      </c>
      <c r="T12" s="28">
        <v>1470</v>
      </c>
      <c r="U12" s="36">
        <v>300</v>
      </c>
      <c r="V12" s="37" t="s">
        <v>991</v>
      </c>
      <c r="W12" s="28">
        <v>11</v>
      </c>
      <c r="X12" s="38">
        <f t="shared" si="9"/>
        <v>0.2558139534883721</v>
      </c>
      <c r="Y12" s="39">
        <f t="shared" si="10"/>
        <v>1.6364705882352941</v>
      </c>
      <c r="Z12" s="28">
        <v>6</v>
      </c>
      <c r="AA12" s="28" t="s">
        <v>34</v>
      </c>
      <c r="AB12" s="40">
        <f t="shared" si="11"/>
        <v>-0.69</v>
      </c>
      <c r="AC12" s="41">
        <v>1.4375000000000001E-2</v>
      </c>
      <c r="AD12" s="39">
        <f t="shared" si="12"/>
        <v>-0.85301250000000006</v>
      </c>
      <c r="AE12" s="39">
        <v>-3.59</v>
      </c>
      <c r="AF12" s="39">
        <v>-1.9994940170940101</v>
      </c>
      <c r="AG12" s="39">
        <v>0</v>
      </c>
    </row>
    <row r="13" spans="1:33" ht="15.75" customHeight="1" x14ac:dyDescent="0.2">
      <c r="A13" s="28" t="s">
        <v>51</v>
      </c>
      <c r="B13" s="28" t="s">
        <v>992</v>
      </c>
      <c r="C13" s="15">
        <f t="shared" si="4"/>
        <v>9.240000000000002</v>
      </c>
      <c r="D13" s="29">
        <v>45</v>
      </c>
      <c r="E13" s="29">
        <v>0</v>
      </c>
      <c r="F13" s="32">
        <v>415.80000000000013</v>
      </c>
      <c r="G13" s="30">
        <v>-50.599999999999994</v>
      </c>
      <c r="H13" s="31">
        <f t="shared" si="1"/>
        <v>0.12169312169312164</v>
      </c>
      <c r="I13" s="31">
        <f t="shared" si="2"/>
        <v>0.11884105188792803</v>
      </c>
      <c r="J13" s="32">
        <f t="shared" si="5"/>
        <v>49.414109375000486</v>
      </c>
      <c r="K13" s="32">
        <f t="shared" si="3"/>
        <v>1.0980913194444553</v>
      </c>
      <c r="L13" s="29">
        <v>68</v>
      </c>
      <c r="M13" s="33">
        <f t="shared" si="6"/>
        <v>0.66176470588235292</v>
      </c>
      <c r="N13" s="29">
        <v>38</v>
      </c>
      <c r="O13" s="34">
        <f t="shared" ref="O13:P13" si="21">D13/7</f>
        <v>6.4285714285714288</v>
      </c>
      <c r="P13" s="34">
        <f t="shared" si="21"/>
        <v>0</v>
      </c>
      <c r="Q13" s="29">
        <f t="shared" si="8"/>
        <v>5</v>
      </c>
      <c r="R13" s="29"/>
      <c r="S13" s="35">
        <v>3.2376470588235202</v>
      </c>
      <c r="T13" s="28">
        <v>1320</v>
      </c>
      <c r="U13" s="36">
        <v>210</v>
      </c>
      <c r="V13" s="37" t="s">
        <v>993</v>
      </c>
      <c r="W13" s="28">
        <v>14</v>
      </c>
      <c r="X13" s="38">
        <f t="shared" si="9"/>
        <v>0.31111111111111112</v>
      </c>
      <c r="Y13" s="39">
        <f t="shared" si="10"/>
        <v>2.4095238095238094</v>
      </c>
      <c r="Z13" s="28">
        <v>7</v>
      </c>
      <c r="AA13" s="28" t="s">
        <v>34</v>
      </c>
      <c r="AB13" s="40">
        <f t="shared" si="11"/>
        <v>-0.69</v>
      </c>
      <c r="AC13" s="41">
        <v>1.7679398148148149E-2</v>
      </c>
      <c r="AD13" s="39">
        <f t="shared" si="12"/>
        <v>-1.097890625</v>
      </c>
      <c r="AE13" s="39">
        <v>-3.59</v>
      </c>
      <c r="AF13" s="39">
        <v>-2.0170666666666599</v>
      </c>
      <c r="AG13" s="39">
        <v>0</v>
      </c>
    </row>
    <row r="14" spans="1:33" ht="15.75" customHeight="1" x14ac:dyDescent="0.2">
      <c r="A14" s="28" t="s">
        <v>53</v>
      </c>
      <c r="B14" s="28" t="s">
        <v>100</v>
      </c>
      <c r="C14" s="15">
        <f t="shared" si="4"/>
        <v>9.9364516129032268</v>
      </c>
      <c r="D14" s="29">
        <v>31</v>
      </c>
      <c r="E14" s="29">
        <v>0</v>
      </c>
      <c r="F14" s="32">
        <v>308.03000000000003</v>
      </c>
      <c r="G14" s="30">
        <v>-28.86</v>
      </c>
      <c r="H14" s="31">
        <f t="shared" si="1"/>
        <v>9.3692172840307758E-2</v>
      </c>
      <c r="I14" s="31">
        <f t="shared" si="2"/>
        <v>0.1895598113188838</v>
      </c>
      <c r="J14" s="32">
        <f t="shared" si="5"/>
        <v>58.390108680555784</v>
      </c>
      <c r="K14" s="32">
        <f t="shared" si="3"/>
        <v>1.8835518929211543</v>
      </c>
      <c r="L14" s="29">
        <v>78</v>
      </c>
      <c r="M14" s="33">
        <f t="shared" si="6"/>
        <v>0.39743589743589741</v>
      </c>
      <c r="N14" s="29">
        <v>8</v>
      </c>
      <c r="O14" s="34">
        <f t="shared" ref="O14:P14" si="22">D14/7</f>
        <v>4.4285714285714288</v>
      </c>
      <c r="P14" s="34">
        <f t="shared" si="22"/>
        <v>0</v>
      </c>
      <c r="Q14" s="29">
        <f t="shared" si="8"/>
        <v>1</v>
      </c>
      <c r="R14" s="29"/>
      <c r="S14" s="35">
        <v>4.6758620689655102</v>
      </c>
      <c r="T14" s="28">
        <v>1320</v>
      </c>
      <c r="U14" s="36">
        <v>210</v>
      </c>
      <c r="V14" s="37" t="s">
        <v>993</v>
      </c>
      <c r="W14" s="28">
        <v>11</v>
      </c>
      <c r="X14" s="38">
        <f t="shared" si="9"/>
        <v>0.35483870967741937</v>
      </c>
      <c r="Y14" s="39">
        <f t="shared" si="10"/>
        <v>2.2199999999999998</v>
      </c>
      <c r="Z14" s="28">
        <v>2</v>
      </c>
      <c r="AA14" s="28" t="s">
        <v>34</v>
      </c>
      <c r="AB14" s="40">
        <f t="shared" si="11"/>
        <v>-0.69</v>
      </c>
      <c r="AC14" s="41">
        <v>1.7679398148148149E-2</v>
      </c>
      <c r="AD14" s="39">
        <f t="shared" si="12"/>
        <v>-0.75632465277777772</v>
      </c>
      <c r="AE14" s="39">
        <v>-3.59</v>
      </c>
      <c r="AF14" s="39">
        <v>-2.0170666666666599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10.077391304347826</v>
      </c>
      <c r="D15" s="29">
        <v>23</v>
      </c>
      <c r="E15" s="29">
        <v>3</v>
      </c>
      <c r="F15" s="32">
        <v>231.78</v>
      </c>
      <c r="G15" s="30">
        <v>-41.85</v>
      </c>
      <c r="H15" s="31">
        <f t="shared" si="1"/>
        <v>0.1805591509189749</v>
      </c>
      <c r="I15" s="31">
        <f t="shared" si="2"/>
        <v>0.10764225804402719</v>
      </c>
      <c r="J15" s="32">
        <f t="shared" si="5"/>
        <v>24.949322569444622</v>
      </c>
      <c r="K15" s="32">
        <f t="shared" si="3"/>
        <v>1.0847531551932443</v>
      </c>
      <c r="L15" s="29">
        <v>83</v>
      </c>
      <c r="M15" s="33">
        <f t="shared" si="6"/>
        <v>0.27710843373493976</v>
      </c>
      <c r="N15" s="29">
        <v>222</v>
      </c>
      <c r="O15" s="34">
        <f t="shared" ref="O15:P15" si="23">D15/7</f>
        <v>3.2857142857142856</v>
      </c>
      <c r="P15" s="34">
        <f t="shared" si="23"/>
        <v>0.42857142857142855</v>
      </c>
      <c r="Q15" s="29">
        <f t="shared" si="8"/>
        <v>59</v>
      </c>
      <c r="R15" s="29"/>
      <c r="S15" s="35">
        <v>2.6023166023165998</v>
      </c>
      <c r="T15" s="28">
        <v>1320</v>
      </c>
      <c r="U15" s="36">
        <v>210</v>
      </c>
      <c r="V15" s="37" t="s">
        <v>993</v>
      </c>
      <c r="W15" s="28">
        <v>15</v>
      </c>
      <c r="X15" s="38">
        <f t="shared" si="9"/>
        <v>0.65217391304347827</v>
      </c>
      <c r="Y15" s="39">
        <f t="shared" si="10"/>
        <v>1.2308823529411765</v>
      </c>
      <c r="Z15" s="28">
        <v>19</v>
      </c>
      <c r="AA15" s="28" t="s">
        <v>34</v>
      </c>
      <c r="AB15" s="40">
        <f t="shared" si="11"/>
        <v>-0.69</v>
      </c>
      <c r="AC15" s="41">
        <v>1.7679398148148149E-2</v>
      </c>
      <c r="AD15" s="39">
        <f t="shared" si="12"/>
        <v>-0.56114409722222225</v>
      </c>
      <c r="AE15" s="39">
        <v>-3.59</v>
      </c>
      <c r="AF15" s="39">
        <v>-2.0470666666666602</v>
      </c>
      <c r="AG15" s="39">
        <v>0</v>
      </c>
    </row>
    <row r="16" spans="1:33" ht="15.75" customHeight="1" x14ac:dyDescent="0.2">
      <c r="A16" s="28" t="s">
        <v>56</v>
      </c>
      <c r="B16" s="28" t="s">
        <v>178</v>
      </c>
      <c r="C16" s="15">
        <f t="shared" si="4"/>
        <v>10.32051724137931</v>
      </c>
      <c r="D16" s="29">
        <v>58</v>
      </c>
      <c r="E16" s="29">
        <v>2</v>
      </c>
      <c r="F16" s="32">
        <v>598.59</v>
      </c>
      <c r="G16" s="30">
        <v>-54.680000000000007</v>
      </c>
      <c r="H16" s="31">
        <f t="shared" si="1"/>
        <v>9.1348001136002943E-2</v>
      </c>
      <c r="I16" s="31">
        <f t="shared" si="2"/>
        <v>0.2100879973029218</v>
      </c>
      <c r="J16" s="32">
        <f t="shared" si="5"/>
        <v>125.75657430555597</v>
      </c>
      <c r="K16" s="32">
        <f t="shared" si="3"/>
        <v>2.1682167983716547</v>
      </c>
      <c r="L16" s="29">
        <v>108</v>
      </c>
      <c r="M16" s="33">
        <f t="shared" si="6"/>
        <v>0.53703703703703709</v>
      </c>
      <c r="N16" s="29">
        <v>161</v>
      </c>
      <c r="O16" s="34">
        <f t="shared" ref="O16:P16" si="24">D16/7</f>
        <v>8.2857142857142865</v>
      </c>
      <c r="P16" s="34">
        <f t="shared" si="24"/>
        <v>0.2857142857142857</v>
      </c>
      <c r="Q16" s="29">
        <f t="shared" si="8"/>
        <v>18</v>
      </c>
      <c r="R16" s="29"/>
      <c r="S16" s="35">
        <v>2.8336448598130799</v>
      </c>
      <c r="T16" s="28">
        <v>1320</v>
      </c>
      <c r="U16" s="36">
        <v>210</v>
      </c>
      <c r="V16" s="37" t="s">
        <v>993</v>
      </c>
      <c r="W16" s="28">
        <v>21</v>
      </c>
      <c r="X16" s="38">
        <f t="shared" si="9"/>
        <v>0.36206896551724138</v>
      </c>
      <c r="Y16" s="39">
        <f t="shared" si="10"/>
        <v>1.6082352941176472</v>
      </c>
      <c r="Z16" s="28">
        <v>13</v>
      </c>
      <c r="AA16" s="28" t="s">
        <v>34</v>
      </c>
      <c r="AB16" s="40">
        <f t="shared" si="11"/>
        <v>-0.69</v>
      </c>
      <c r="AC16" s="41">
        <v>1.7679398148148149E-2</v>
      </c>
      <c r="AD16" s="39">
        <f t="shared" si="12"/>
        <v>-1.4150590277777777</v>
      </c>
      <c r="AE16" s="39">
        <v>-3.59</v>
      </c>
      <c r="AF16" s="39">
        <v>-2.0470666666666602</v>
      </c>
      <c r="AG16" s="39">
        <v>0</v>
      </c>
    </row>
    <row r="17" spans="1:33" ht="15.75" customHeight="1" x14ac:dyDescent="0.2">
      <c r="A17" s="28" t="s">
        <v>58</v>
      </c>
      <c r="B17" s="28" t="s">
        <v>172</v>
      </c>
      <c r="C17" s="15">
        <f t="shared" si="4"/>
        <v>10.361111111111111</v>
      </c>
      <c r="D17" s="29">
        <v>27</v>
      </c>
      <c r="E17" s="29">
        <v>4</v>
      </c>
      <c r="F17" s="32">
        <v>279.75</v>
      </c>
      <c r="G17" s="30">
        <v>-23.800000000000004</v>
      </c>
      <c r="H17" s="31">
        <f t="shared" si="1"/>
        <v>8.5075960679177859E-2</v>
      </c>
      <c r="I17" s="31">
        <f t="shared" si="2"/>
        <v>0.21850926050044747</v>
      </c>
      <c r="J17" s="32">
        <f t="shared" si="5"/>
        <v>61.127965625000179</v>
      </c>
      <c r="K17" s="32">
        <f t="shared" si="3"/>
        <v>2.2639987268518587</v>
      </c>
      <c r="L17" s="29">
        <v>61</v>
      </c>
      <c r="M17" s="33">
        <f t="shared" si="6"/>
        <v>0.44262295081967212</v>
      </c>
      <c r="N17" s="29">
        <v>133</v>
      </c>
      <c r="O17" s="34">
        <f t="shared" ref="O17:P17" si="25">D17/7</f>
        <v>3.8571428571428572</v>
      </c>
      <c r="P17" s="34">
        <f t="shared" si="25"/>
        <v>0.5714285714285714</v>
      </c>
      <c r="Q17" s="29">
        <f t="shared" si="8"/>
        <v>30</v>
      </c>
      <c r="R17" s="29"/>
      <c r="S17" s="35">
        <v>3.5140997830802601</v>
      </c>
      <c r="T17" s="28">
        <v>1320</v>
      </c>
      <c r="U17" s="36">
        <v>210</v>
      </c>
      <c r="V17" s="37" t="s">
        <v>993</v>
      </c>
      <c r="W17" s="28">
        <v>11</v>
      </c>
      <c r="X17" s="38">
        <f t="shared" si="9"/>
        <v>0.40740740740740738</v>
      </c>
      <c r="Y17" s="39">
        <f t="shared" si="10"/>
        <v>1.5866666666666669</v>
      </c>
      <c r="Z17" s="28">
        <v>4</v>
      </c>
      <c r="AA17" s="28" t="s">
        <v>34</v>
      </c>
      <c r="AB17" s="40">
        <f t="shared" si="11"/>
        <v>-0.69</v>
      </c>
      <c r="AC17" s="41">
        <v>1.7679398148148149E-2</v>
      </c>
      <c r="AD17" s="39">
        <f t="shared" si="12"/>
        <v>-0.65873437499999998</v>
      </c>
      <c r="AE17" s="39">
        <v>-3.59</v>
      </c>
      <c r="AF17" s="39">
        <v>-2.0470666666666602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10.301999999999998</v>
      </c>
      <c r="D18" s="29">
        <v>25</v>
      </c>
      <c r="E18" s="29">
        <v>2</v>
      </c>
      <c r="F18" s="32">
        <v>257.54999999999995</v>
      </c>
      <c r="G18" s="30">
        <v>-19.849999999999998</v>
      </c>
      <c r="H18" s="31">
        <f t="shared" si="1"/>
        <v>7.7072413123665307E-2</v>
      </c>
      <c r="I18" s="31">
        <f t="shared" si="2"/>
        <v>0.22337757366422969</v>
      </c>
      <c r="J18" s="32">
        <f t="shared" si="5"/>
        <v>57.530894097222351</v>
      </c>
      <c r="K18" s="32">
        <f t="shared" si="3"/>
        <v>2.3012357638888941</v>
      </c>
      <c r="L18" s="29">
        <v>57</v>
      </c>
      <c r="M18" s="33">
        <f t="shared" si="6"/>
        <v>0.43859649122807015</v>
      </c>
      <c r="N18" s="29">
        <v>105</v>
      </c>
      <c r="O18" s="34">
        <f t="shared" ref="O18:P18" si="26">D18/7</f>
        <v>3.5714285714285716</v>
      </c>
      <c r="P18" s="34">
        <f t="shared" si="26"/>
        <v>0.2857142857142857</v>
      </c>
      <c r="Q18" s="29">
        <f t="shared" si="8"/>
        <v>27</v>
      </c>
      <c r="R18" s="29"/>
      <c r="S18" s="35">
        <v>5.4006734006733996</v>
      </c>
      <c r="T18" s="28">
        <v>1110</v>
      </c>
      <c r="U18" s="36">
        <v>0</v>
      </c>
      <c r="V18" s="37" t="s">
        <v>994</v>
      </c>
      <c r="W18" s="28">
        <v>7</v>
      </c>
      <c r="X18" s="38">
        <f t="shared" si="9"/>
        <v>0.28000000000000003</v>
      </c>
      <c r="Y18" s="39">
        <f t="shared" si="10"/>
        <v>1.6541666666666666</v>
      </c>
      <c r="Z18" s="28">
        <v>5</v>
      </c>
      <c r="AA18" s="28" t="s">
        <v>34</v>
      </c>
      <c r="AB18" s="40">
        <f t="shared" si="11"/>
        <v>-0.69</v>
      </c>
      <c r="AC18" s="41">
        <v>1.7679398148148149E-2</v>
      </c>
      <c r="AD18" s="39">
        <f t="shared" si="12"/>
        <v>-0.60993923611111112</v>
      </c>
      <c r="AE18" s="39">
        <v>-3.59</v>
      </c>
      <c r="AF18" s="39">
        <v>-2.0470666666666602</v>
      </c>
      <c r="AG18" s="39">
        <v>0</v>
      </c>
    </row>
    <row r="19" spans="1:33" ht="15.75" customHeight="1" x14ac:dyDescent="0.2">
      <c r="A19" s="28" t="s">
        <v>60</v>
      </c>
      <c r="B19" s="28" t="s">
        <v>117</v>
      </c>
      <c r="C19" s="15">
        <f t="shared" si="4"/>
        <v>10.008837209302321</v>
      </c>
      <c r="D19" s="29">
        <v>43</v>
      </c>
      <c r="E19" s="29">
        <v>2</v>
      </c>
      <c r="F19" s="32">
        <v>430.37999999999982</v>
      </c>
      <c r="G19" s="30">
        <v>-28.220000000000002</v>
      </c>
      <c r="H19" s="31">
        <f t="shared" si="1"/>
        <v>6.5569961429434484E-2</v>
      </c>
      <c r="I19" s="31">
        <f t="shared" si="2"/>
        <v>0.20924192073800388</v>
      </c>
      <c r="J19" s="32">
        <f t="shared" si="5"/>
        <v>90.053537847222074</v>
      </c>
      <c r="K19" s="32">
        <f t="shared" si="3"/>
        <v>2.0942683220284204</v>
      </c>
      <c r="L19" s="29">
        <v>62</v>
      </c>
      <c r="M19" s="33">
        <f t="shared" si="6"/>
        <v>0.69354838709677424</v>
      </c>
      <c r="N19" s="29">
        <v>62</v>
      </c>
      <c r="O19" s="34">
        <f t="shared" ref="O19:P19" si="27">D19/7</f>
        <v>6.1428571428571432</v>
      </c>
      <c r="P19" s="34">
        <f t="shared" si="27"/>
        <v>0.2857142857142857</v>
      </c>
      <c r="Q19" s="29">
        <f t="shared" si="8"/>
        <v>9</v>
      </c>
      <c r="R19" s="29"/>
      <c r="S19" s="35">
        <v>3.2047713717693802</v>
      </c>
      <c r="T19" s="28">
        <v>1110</v>
      </c>
      <c r="U19" s="36">
        <v>450</v>
      </c>
      <c r="V19" s="37" t="s">
        <v>994</v>
      </c>
      <c r="W19" s="28">
        <v>11</v>
      </c>
      <c r="X19" s="38">
        <f t="shared" si="9"/>
        <v>0.2558139534883721</v>
      </c>
      <c r="Y19" s="39">
        <f t="shared" si="10"/>
        <v>1.6600000000000001</v>
      </c>
      <c r="Z19" s="28">
        <v>6</v>
      </c>
      <c r="AA19" s="28" t="s">
        <v>34</v>
      </c>
      <c r="AB19" s="40">
        <f t="shared" si="11"/>
        <v>-0.69</v>
      </c>
      <c r="AC19" s="41">
        <v>1.7679398148148149E-2</v>
      </c>
      <c r="AD19" s="39">
        <f t="shared" si="12"/>
        <v>-1.049095486111111</v>
      </c>
      <c r="AE19" s="39">
        <v>-3.59</v>
      </c>
      <c r="AF19" s="39">
        <v>-2.1425666666666663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10.127575757575759</v>
      </c>
      <c r="D20" s="29">
        <v>33</v>
      </c>
      <c r="E20" s="29">
        <v>2</v>
      </c>
      <c r="F20" s="32">
        <v>334.21000000000004</v>
      </c>
      <c r="G20" s="30">
        <v>-3.5999999999999996</v>
      </c>
      <c r="H20" s="31">
        <f t="shared" si="1"/>
        <v>1.0771670506567724E-2</v>
      </c>
      <c r="I20" s="31">
        <f t="shared" si="2"/>
        <v>0.27078387902316903</v>
      </c>
      <c r="J20" s="32">
        <f t="shared" si="5"/>
        <v>90.498680208333326</v>
      </c>
      <c r="K20" s="32">
        <f t="shared" si="3"/>
        <v>2.7423842487373733</v>
      </c>
      <c r="L20" s="29">
        <v>61</v>
      </c>
      <c r="M20" s="33">
        <f t="shared" si="6"/>
        <v>0.54098360655737709</v>
      </c>
      <c r="N20" s="29">
        <v>28</v>
      </c>
      <c r="O20" s="34">
        <f t="shared" ref="O20:P20" si="28">D20/7</f>
        <v>4.7142857142857144</v>
      </c>
      <c r="P20" s="34">
        <f t="shared" si="28"/>
        <v>0.2857142857142857</v>
      </c>
      <c r="Q20" s="29">
        <f t="shared" si="8"/>
        <v>5</v>
      </c>
      <c r="R20" s="29"/>
      <c r="S20" s="35">
        <v>3.4765625</v>
      </c>
      <c r="T20" s="28">
        <v>1110</v>
      </c>
      <c r="U20" s="36">
        <v>450</v>
      </c>
      <c r="V20" s="37" t="s">
        <v>995</v>
      </c>
      <c r="W20" s="28">
        <v>2</v>
      </c>
      <c r="X20" s="38">
        <f t="shared" si="9"/>
        <v>6.0606060606060608E-2</v>
      </c>
      <c r="Y20" s="39">
        <f t="shared" si="10"/>
        <v>1.7999999999999998</v>
      </c>
      <c r="Z20" s="28">
        <v>0</v>
      </c>
      <c r="AA20" s="28" t="s">
        <v>34</v>
      </c>
      <c r="AB20" s="40">
        <f t="shared" si="11"/>
        <v>-0.69</v>
      </c>
      <c r="AC20" s="41">
        <v>1.7679398148148149E-2</v>
      </c>
      <c r="AD20" s="39">
        <f t="shared" si="12"/>
        <v>-0.8051197916666667</v>
      </c>
      <c r="AE20" s="39">
        <v>-3.59</v>
      </c>
      <c r="AF20" s="39">
        <v>-2.1425666666666663</v>
      </c>
      <c r="AG20" s="39">
        <v>0</v>
      </c>
    </row>
    <row r="21" spans="1:33" ht="15.75" customHeight="1" x14ac:dyDescent="0.2">
      <c r="A21" s="28" t="s">
        <v>63</v>
      </c>
      <c r="B21" s="28" t="s">
        <v>996</v>
      </c>
      <c r="C21" s="15">
        <f t="shared" si="4"/>
        <v>9.9796874999999972</v>
      </c>
      <c r="D21" s="29">
        <v>32</v>
      </c>
      <c r="E21" s="29">
        <v>0</v>
      </c>
      <c r="F21" s="32">
        <v>319.34999999999991</v>
      </c>
      <c r="G21" s="30">
        <v>0</v>
      </c>
      <c r="H21" s="31">
        <f t="shared" si="1"/>
        <v>0</v>
      </c>
      <c r="I21" s="31">
        <f t="shared" si="2"/>
        <v>0.27313181288380906</v>
      </c>
      <c r="J21" s="32">
        <f t="shared" si="5"/>
        <v>87.224644444444394</v>
      </c>
      <c r="K21" s="32">
        <f t="shared" si="3"/>
        <v>2.7257701388888873</v>
      </c>
      <c r="L21" s="29">
        <v>29</v>
      </c>
      <c r="M21" s="33">
        <f t="shared" si="6"/>
        <v>1.103448275862069</v>
      </c>
      <c r="N21" s="29">
        <v>259</v>
      </c>
      <c r="O21" s="34">
        <f t="shared" ref="O21:P21" si="29">D21/7</f>
        <v>4.5714285714285712</v>
      </c>
      <c r="P21" s="34">
        <f t="shared" si="29"/>
        <v>0</v>
      </c>
      <c r="Q21" s="29">
        <f t="shared" si="8"/>
        <v>56</v>
      </c>
      <c r="R21" s="29"/>
      <c r="S21" s="35">
        <v>2.7261904761904701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1.7679398148148149E-2</v>
      </c>
      <c r="AD21" s="39">
        <f t="shared" si="12"/>
        <v>-0.78072222222222221</v>
      </c>
      <c r="AE21" s="39">
        <v>-3.59</v>
      </c>
      <c r="AF21" s="39">
        <v>-2.1425666666666663</v>
      </c>
      <c r="AG21" s="39">
        <v>0</v>
      </c>
    </row>
    <row r="22" spans="1:33" ht="15.75" customHeight="1" x14ac:dyDescent="0.2">
      <c r="A22" s="28" t="s">
        <v>64</v>
      </c>
      <c r="B22" s="28" t="s">
        <v>997</v>
      </c>
      <c r="C22" s="15">
        <f t="shared" si="4"/>
        <v>9.4324999999999992</v>
      </c>
      <c r="D22" s="29">
        <v>28</v>
      </c>
      <c r="E22" s="29">
        <v>1</v>
      </c>
      <c r="F22" s="30">
        <v>264.10999999999996</v>
      </c>
      <c r="G22" s="30">
        <v>-7.0000000000000007E-2</v>
      </c>
      <c r="H22" s="31">
        <f t="shared" si="1"/>
        <v>2.6504108136761207E-4</v>
      </c>
      <c r="I22" s="31">
        <f t="shared" si="2"/>
        <v>0.23940214830520948</v>
      </c>
      <c r="J22" s="32">
        <f t="shared" si="5"/>
        <v>63.228501388888866</v>
      </c>
      <c r="K22" s="32">
        <f t="shared" si="3"/>
        <v>2.2581607638888879</v>
      </c>
      <c r="L22" s="29">
        <v>56</v>
      </c>
      <c r="M22" s="33">
        <f t="shared" si="6"/>
        <v>0.5</v>
      </c>
      <c r="N22" s="29">
        <v>233</v>
      </c>
      <c r="O22" s="34">
        <f t="shared" ref="O22:P22" si="30">D22/7</f>
        <v>4</v>
      </c>
      <c r="P22" s="34">
        <f t="shared" si="30"/>
        <v>0.14285714285714285</v>
      </c>
      <c r="Q22" s="29">
        <f t="shared" si="8"/>
        <v>56</v>
      </c>
      <c r="R22" s="29"/>
      <c r="S22" s="35">
        <v>3.4444444444444402</v>
      </c>
      <c r="T22" s="28">
        <v>1410</v>
      </c>
      <c r="U22" s="36">
        <v>450</v>
      </c>
      <c r="V22" s="37" t="s">
        <v>998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1.7679398148148149E-2</v>
      </c>
      <c r="AD22" s="39">
        <f t="shared" si="12"/>
        <v>-0.68313194444444447</v>
      </c>
      <c r="AE22" s="39">
        <v>-3.59</v>
      </c>
      <c r="AF22" s="39">
        <v>-2.1425666666666663</v>
      </c>
      <c r="AG22" s="39">
        <v>0</v>
      </c>
    </row>
    <row r="23" spans="1:33" ht="15.75" customHeight="1" x14ac:dyDescent="0.2">
      <c r="A23" s="28" t="s">
        <v>65</v>
      </c>
      <c r="B23" s="28" t="s">
        <v>999</v>
      </c>
      <c r="C23" s="15">
        <f t="shared" si="4"/>
        <v>8.949999999999994</v>
      </c>
      <c r="D23" s="29">
        <v>54</v>
      </c>
      <c r="E23" s="29">
        <v>5</v>
      </c>
      <c r="F23" s="32">
        <v>483.29999999999967</v>
      </c>
      <c r="G23" s="30">
        <v>-15.94</v>
      </c>
      <c r="H23" s="31">
        <f t="shared" si="1"/>
        <v>3.2981584936892218E-2</v>
      </c>
      <c r="I23" s="31">
        <f t="shared" si="2"/>
        <v>0.17378218756465921</v>
      </c>
      <c r="J23" s="32">
        <f t="shared" si="5"/>
        <v>83.988931249999737</v>
      </c>
      <c r="K23" s="32">
        <f t="shared" si="3"/>
        <v>1.5553505787036987</v>
      </c>
      <c r="L23" s="29">
        <v>104</v>
      </c>
      <c r="M23" s="33">
        <f t="shared" si="6"/>
        <v>0.51923076923076927</v>
      </c>
      <c r="N23" s="29">
        <v>128</v>
      </c>
      <c r="O23" s="34">
        <f t="shared" ref="O23:P23" si="31">D23/7</f>
        <v>7.7142857142857144</v>
      </c>
      <c r="P23" s="34">
        <f t="shared" si="31"/>
        <v>0.7142857142857143</v>
      </c>
      <c r="Q23" s="29">
        <f t="shared" si="8"/>
        <v>15</v>
      </c>
      <c r="R23" s="29"/>
      <c r="S23" s="35">
        <v>4.4089775561097202</v>
      </c>
      <c r="T23" s="28">
        <v>1410</v>
      </c>
      <c r="U23" s="36">
        <v>300</v>
      </c>
      <c r="V23" s="37" t="s">
        <v>1000</v>
      </c>
      <c r="W23" s="28">
        <v>2</v>
      </c>
      <c r="X23" s="38">
        <f t="shared" si="9"/>
        <v>3.7037037037037035E-2</v>
      </c>
      <c r="Y23" s="39">
        <f t="shared" si="10"/>
        <v>3.1879999999999997</v>
      </c>
      <c r="Z23" s="28">
        <v>3</v>
      </c>
      <c r="AA23" s="28" t="s">
        <v>34</v>
      </c>
      <c r="AB23" s="40">
        <f t="shared" si="11"/>
        <v>-0.69</v>
      </c>
      <c r="AC23" s="41">
        <v>1.7679398148148149E-2</v>
      </c>
      <c r="AD23" s="39">
        <f t="shared" si="12"/>
        <v>-1.31746875</v>
      </c>
      <c r="AE23" s="39">
        <v>-3.59</v>
      </c>
      <c r="AF23" s="39">
        <v>-2.1425666666666663</v>
      </c>
      <c r="AG23" s="39">
        <v>0</v>
      </c>
    </row>
    <row r="24" spans="1:33" ht="15.75" customHeight="1" x14ac:dyDescent="0.2">
      <c r="A24" s="28" t="s">
        <v>66</v>
      </c>
      <c r="B24" s="28" t="s">
        <v>98</v>
      </c>
      <c r="C24" s="15">
        <f t="shared" si="4"/>
        <v>8.9592156862745096</v>
      </c>
      <c r="D24" s="29">
        <v>51</v>
      </c>
      <c r="E24" s="29">
        <v>3</v>
      </c>
      <c r="F24" s="32">
        <v>456.92</v>
      </c>
      <c r="G24" s="32">
        <v>-21.340000000000003</v>
      </c>
      <c r="H24" s="31">
        <f t="shared" si="1"/>
        <v>4.6704018208876832E-2</v>
      </c>
      <c r="I24" s="31">
        <f t="shared" si="2"/>
        <v>0.16072140409334976</v>
      </c>
      <c r="J24" s="32">
        <f t="shared" si="5"/>
        <v>73.436823958333378</v>
      </c>
      <c r="K24" s="32">
        <f t="shared" si="3"/>
        <v>1.4399377246732035</v>
      </c>
      <c r="L24" s="29">
        <v>82</v>
      </c>
      <c r="M24" s="33">
        <f t="shared" si="6"/>
        <v>0.62195121951219512</v>
      </c>
      <c r="N24" s="29">
        <v>93</v>
      </c>
      <c r="O24" s="34">
        <f t="shared" ref="O24:P24" si="32">D24/7</f>
        <v>7.2857142857142856</v>
      </c>
      <c r="P24" s="34">
        <f t="shared" si="32"/>
        <v>0.42857142857142855</v>
      </c>
      <c r="Q24" s="29">
        <f t="shared" si="8"/>
        <v>12</v>
      </c>
      <c r="R24" s="29"/>
      <c r="S24" s="35">
        <v>3.7669902912621298</v>
      </c>
      <c r="T24" s="28">
        <v>1410</v>
      </c>
      <c r="U24" s="36">
        <v>450</v>
      </c>
      <c r="V24" s="37" t="s">
        <v>1001</v>
      </c>
      <c r="W24" s="28">
        <v>9</v>
      </c>
      <c r="X24" s="38">
        <f t="shared" si="9"/>
        <v>0.17647058823529413</v>
      </c>
      <c r="Y24" s="39">
        <f t="shared" si="10"/>
        <v>1.422666666666667</v>
      </c>
      <c r="Z24" s="28">
        <v>6</v>
      </c>
      <c r="AA24" s="28" t="s">
        <v>34</v>
      </c>
      <c r="AB24" s="40">
        <f t="shared" si="11"/>
        <v>-0.69</v>
      </c>
      <c r="AC24" s="41">
        <v>1.7679398148148149E-2</v>
      </c>
      <c r="AD24" s="39">
        <f t="shared" si="12"/>
        <v>-1.2442760416666667</v>
      </c>
      <c r="AE24" s="39">
        <v>-3.59</v>
      </c>
      <c r="AF24" s="39">
        <v>-2.1425666666666663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8.9500000000000011</v>
      </c>
      <c r="D25" s="29">
        <v>27</v>
      </c>
      <c r="E25" s="29">
        <v>3</v>
      </c>
      <c r="F25" s="32">
        <v>241.65</v>
      </c>
      <c r="G25" s="32">
        <v>-27.65</v>
      </c>
      <c r="H25" s="31">
        <f t="shared" si="1"/>
        <v>0.11442168425408648</v>
      </c>
      <c r="I25" s="31">
        <f t="shared" si="2"/>
        <v>9.2628866645975597E-2</v>
      </c>
      <c r="J25" s="32">
        <f t="shared" si="5"/>
        <v>22.383765625000002</v>
      </c>
      <c r="K25" s="32">
        <f t="shared" si="3"/>
        <v>0.82902835648148154</v>
      </c>
      <c r="L25" s="29">
        <v>80</v>
      </c>
      <c r="M25" s="33">
        <f t="shared" si="6"/>
        <v>0.33750000000000002</v>
      </c>
      <c r="N25" s="29">
        <v>58</v>
      </c>
      <c r="O25" s="34">
        <f t="shared" ref="O25:P25" si="33">D25/7</f>
        <v>3.8571428571428572</v>
      </c>
      <c r="P25" s="34">
        <f t="shared" si="33"/>
        <v>0.42857142857142855</v>
      </c>
      <c r="Q25" s="29">
        <f t="shared" si="8"/>
        <v>13</v>
      </c>
      <c r="R25" s="29"/>
      <c r="S25" s="35">
        <v>3.350083752093802</v>
      </c>
      <c r="T25" s="28">
        <v>1710</v>
      </c>
      <c r="U25" s="36">
        <v>450</v>
      </c>
      <c r="V25" s="37" t="s">
        <v>1001</v>
      </c>
      <c r="W25" s="14">
        <v>7</v>
      </c>
      <c r="X25" s="38">
        <f t="shared" si="9"/>
        <v>0.25925925925925924</v>
      </c>
      <c r="Y25" s="39">
        <f t="shared" si="10"/>
        <v>1.6264705882352941</v>
      </c>
      <c r="Z25" s="14">
        <v>10</v>
      </c>
      <c r="AA25" s="28" t="s">
        <v>34</v>
      </c>
      <c r="AB25" s="40">
        <f t="shared" si="11"/>
        <v>-0.69</v>
      </c>
      <c r="AC25" s="41">
        <v>1.7679398148148149E-2</v>
      </c>
      <c r="AD25" s="39">
        <f t="shared" si="12"/>
        <v>-0.65873437499999998</v>
      </c>
      <c r="AE25" s="39">
        <v>-3.59</v>
      </c>
      <c r="AF25" s="39">
        <v>-2.14</v>
      </c>
      <c r="AG25" s="39">
        <v>0</v>
      </c>
    </row>
    <row r="26" spans="1:33" ht="15.75" customHeight="1" x14ac:dyDescent="0.2">
      <c r="A26" s="14" t="s">
        <v>68</v>
      </c>
      <c r="B26" s="14" t="s">
        <v>179</v>
      </c>
      <c r="C26" s="15">
        <f t="shared" si="4"/>
        <v>8.9499999999999993</v>
      </c>
      <c r="D26" s="16">
        <v>5</v>
      </c>
      <c r="E26" s="16">
        <v>0</v>
      </c>
      <c r="F26" s="17">
        <v>44.75</v>
      </c>
      <c r="G26" s="17">
        <v>-6.34</v>
      </c>
      <c r="H26" s="31">
        <f t="shared" si="1"/>
        <v>0.14167597765363127</v>
      </c>
      <c r="I26" s="31">
        <f t="shared" si="2"/>
        <v>6.4322059279951521E-2</v>
      </c>
      <c r="J26" s="32">
        <f t="shared" si="5"/>
        <v>2.8784121527778304</v>
      </c>
      <c r="K26" s="32">
        <f t="shared" si="3"/>
        <v>0.57568243055556612</v>
      </c>
      <c r="L26" s="16">
        <v>56</v>
      </c>
      <c r="M26" s="33">
        <f t="shared" si="6"/>
        <v>8.9285714285714288E-2</v>
      </c>
      <c r="N26" s="16">
        <v>58</v>
      </c>
      <c r="O26" s="34">
        <f t="shared" ref="O26:P26" si="34">D26/7</f>
        <v>0.7142857142857143</v>
      </c>
      <c r="P26" s="34">
        <f t="shared" si="34"/>
        <v>0</v>
      </c>
      <c r="Q26" s="29">
        <f t="shared" si="8"/>
        <v>81</v>
      </c>
      <c r="R26" s="29"/>
      <c r="S26" s="21">
        <v>3.759519038076153</v>
      </c>
      <c r="T26" s="28">
        <v>1410</v>
      </c>
      <c r="U26" s="36">
        <v>450</v>
      </c>
      <c r="V26" s="37" t="s">
        <v>1002</v>
      </c>
      <c r="W26" s="14">
        <v>2</v>
      </c>
      <c r="X26" s="38">
        <f t="shared" si="9"/>
        <v>0.4</v>
      </c>
      <c r="Y26" s="39">
        <f t="shared" si="10"/>
        <v>3.17</v>
      </c>
      <c r="Z26" s="14">
        <v>0</v>
      </c>
      <c r="AA26" s="28" t="s">
        <v>34</v>
      </c>
      <c r="AB26" s="40">
        <f t="shared" si="11"/>
        <v>-0.69</v>
      </c>
      <c r="AC26" s="41">
        <v>1.7679398148148149E-2</v>
      </c>
      <c r="AD26" s="39">
        <f t="shared" si="12"/>
        <v>-0.12198784722222222</v>
      </c>
      <c r="AE26" s="25">
        <v>-3.59</v>
      </c>
      <c r="AF26" s="25">
        <v>-2.1494199999999899</v>
      </c>
      <c r="AG26" s="25">
        <v>0</v>
      </c>
    </row>
    <row r="27" spans="1:33" ht="15.75" customHeight="1" x14ac:dyDescent="0.2">
      <c r="A27" s="14" t="s">
        <v>69</v>
      </c>
      <c r="B27" s="14" t="s">
        <v>100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59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5.4006309148264986</v>
      </c>
      <c r="T27" s="28">
        <v>1410</v>
      </c>
      <c r="U27" s="36">
        <v>450</v>
      </c>
      <c r="V27" s="37" t="s">
        <v>1003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1.7679398148148149E-2</v>
      </c>
      <c r="AD27" s="39">
        <f t="shared" si="12"/>
        <v>0</v>
      </c>
      <c r="AE27" s="25">
        <v>-3.59</v>
      </c>
      <c r="AF27" s="25">
        <v>-2.1599200000000001</v>
      </c>
      <c r="AG27" s="25">
        <v>0</v>
      </c>
    </row>
    <row r="28" spans="1:33" ht="15.75" customHeight="1" x14ac:dyDescent="0.2">
      <c r="A28" s="14" t="s">
        <v>70</v>
      </c>
      <c r="B28" s="14" t="s">
        <v>1004</v>
      </c>
      <c r="C28" s="15">
        <f t="shared" si="4"/>
        <v>8.9500000000000011</v>
      </c>
      <c r="D28" s="16">
        <v>3</v>
      </c>
      <c r="E28" s="16">
        <v>0</v>
      </c>
      <c r="F28" s="17">
        <v>26.85</v>
      </c>
      <c r="G28" s="17">
        <v>-11.01</v>
      </c>
      <c r="H28" s="31">
        <f t="shared" si="1"/>
        <v>0.41005586592178767</v>
      </c>
      <c r="I28" s="31">
        <f t="shared" si="2"/>
        <v>-0.20523101334574789</v>
      </c>
      <c r="J28" s="32">
        <f t="shared" si="5"/>
        <v>-5.5104527083333315</v>
      </c>
      <c r="K28" s="32">
        <f t="shared" si="3"/>
        <v>-1.8368175694444437</v>
      </c>
      <c r="L28" s="16">
        <v>36</v>
      </c>
      <c r="M28" s="33">
        <f t="shared" si="6"/>
        <v>8.3333333333333329E-2</v>
      </c>
      <c r="N28" s="16">
        <v>381</v>
      </c>
      <c r="O28" s="34">
        <f t="shared" ref="O28:P28" si="36">D28/7</f>
        <v>0.42857142857142855</v>
      </c>
      <c r="P28" s="34">
        <f t="shared" si="36"/>
        <v>0</v>
      </c>
      <c r="Q28" s="29">
        <f t="shared" si="8"/>
        <v>889</v>
      </c>
      <c r="R28" s="29"/>
      <c r="S28" s="21">
        <v>2.0577164366373899</v>
      </c>
      <c r="T28" s="28">
        <v>960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5.5049999999999999</v>
      </c>
      <c r="Z28" s="14">
        <v>2</v>
      </c>
      <c r="AA28" s="28" t="s">
        <v>34</v>
      </c>
      <c r="AB28" s="40">
        <f t="shared" si="11"/>
        <v>-0.69</v>
      </c>
      <c r="AC28" s="41">
        <v>1.7679398148148149E-2</v>
      </c>
      <c r="AD28" s="39">
        <f t="shared" si="12"/>
        <v>-7.3192708333333328E-2</v>
      </c>
      <c r="AE28" s="25">
        <v>-3.59</v>
      </c>
      <c r="AF28" s="25">
        <v>-2.1599200000000001</v>
      </c>
      <c r="AG28" s="25">
        <v>0</v>
      </c>
    </row>
    <row r="29" spans="1:33" ht="15.75" customHeight="1" x14ac:dyDescent="0.2">
      <c r="A29" s="14" t="s">
        <v>71</v>
      </c>
      <c r="B29" s="14" t="s">
        <v>1005</v>
      </c>
      <c r="C29" s="15">
        <f t="shared" si="4"/>
        <v>8.5529545454545453</v>
      </c>
      <c r="D29" s="16">
        <v>44</v>
      </c>
      <c r="E29" s="16">
        <v>0</v>
      </c>
      <c r="F29" s="17">
        <v>376.33</v>
      </c>
      <c r="G29" s="17">
        <v>-70.180000000000007</v>
      </c>
      <c r="H29" s="31">
        <f t="shared" si="1"/>
        <v>0.1864852655913693</v>
      </c>
      <c r="I29" s="31">
        <f t="shared" si="2"/>
        <v>-2.6054530726636559E-2</v>
      </c>
      <c r="J29" s="32">
        <f t="shared" si="5"/>
        <v>-9.805101548355136</v>
      </c>
      <c r="K29" s="32">
        <f t="shared" si="3"/>
        <v>-0.22284321700807128</v>
      </c>
      <c r="L29" s="16">
        <v>85</v>
      </c>
      <c r="M29" s="33">
        <f t="shared" si="6"/>
        <v>0.51764705882352946</v>
      </c>
      <c r="N29" s="16">
        <v>800</v>
      </c>
      <c r="O29" s="34">
        <f t="shared" ref="O29:P29" si="37">D29/7</f>
        <v>6.2857142857142856</v>
      </c>
      <c r="P29" s="34">
        <f t="shared" si="37"/>
        <v>0</v>
      </c>
      <c r="Q29" s="29">
        <f t="shared" si="8"/>
        <v>127</v>
      </c>
      <c r="R29" s="29"/>
      <c r="S29" s="21">
        <v>1.157251908396947</v>
      </c>
      <c r="T29" s="28">
        <v>960</v>
      </c>
      <c r="U29" s="36" t="s">
        <v>33</v>
      </c>
      <c r="V29" s="37" t="s">
        <v>33</v>
      </c>
      <c r="W29" s="14">
        <v>12</v>
      </c>
      <c r="X29" s="38">
        <f t="shared" si="9"/>
        <v>0.27272727272727271</v>
      </c>
      <c r="Y29" s="39">
        <f t="shared" si="10"/>
        <v>2.5992592592592594</v>
      </c>
      <c r="Z29" s="14">
        <v>15</v>
      </c>
      <c r="AA29" s="28" t="s">
        <v>34</v>
      </c>
      <c r="AB29" s="40">
        <f t="shared" si="11"/>
        <v>-0.69</v>
      </c>
      <c r="AC29" s="41">
        <v>1.7679398148148149E-2</v>
      </c>
      <c r="AD29" s="39">
        <f t="shared" si="12"/>
        <v>-1.0734930555555555</v>
      </c>
      <c r="AE29" s="25">
        <v>-3.75</v>
      </c>
      <c r="AF29" s="25">
        <v>-2.12345701119999</v>
      </c>
      <c r="AG29" s="25">
        <v>0</v>
      </c>
    </row>
    <row r="30" spans="1:33" ht="15.75" customHeight="1" x14ac:dyDescent="0.2">
      <c r="A30" s="14" t="s">
        <v>72</v>
      </c>
      <c r="B30" s="14" t="s">
        <v>314</v>
      </c>
      <c r="C30" s="15">
        <f t="shared" si="4"/>
        <v>8.38266666666666</v>
      </c>
      <c r="D30" s="16">
        <v>60</v>
      </c>
      <c r="E30" s="16">
        <v>5</v>
      </c>
      <c r="F30" s="17">
        <v>502.95999999999958</v>
      </c>
      <c r="G30" s="17">
        <v>-112.87</v>
      </c>
      <c r="H30" s="31">
        <f t="shared" si="1"/>
        <v>0.22441148401463357</v>
      </c>
      <c r="I30" s="31">
        <f t="shared" si="2"/>
        <v>-7.798885565187387E-2</v>
      </c>
      <c r="J30" s="32">
        <f t="shared" si="5"/>
        <v>-39.225274838666451</v>
      </c>
      <c r="K30" s="32">
        <f t="shared" si="3"/>
        <v>-0.65375458064444081</v>
      </c>
      <c r="L30" s="16">
        <v>120</v>
      </c>
      <c r="M30" s="33">
        <f t="shared" si="6"/>
        <v>0.5</v>
      </c>
      <c r="N30" s="16">
        <v>672</v>
      </c>
      <c r="O30" s="34">
        <f t="shared" ref="O30:P30" si="38">D30/7</f>
        <v>8.5714285714285712</v>
      </c>
      <c r="P30" s="34">
        <f t="shared" si="38"/>
        <v>0.7142857142857143</v>
      </c>
      <c r="Q30" s="29">
        <f t="shared" si="8"/>
        <v>72</v>
      </c>
      <c r="R30" s="29"/>
      <c r="S30" s="21">
        <v>1.2906403940886699</v>
      </c>
      <c r="T30" s="28">
        <v>960</v>
      </c>
      <c r="U30" s="36" t="s">
        <v>33</v>
      </c>
      <c r="V30" s="37" t="s">
        <v>33</v>
      </c>
      <c r="W30" s="14">
        <v>21</v>
      </c>
      <c r="X30" s="38">
        <f t="shared" si="9"/>
        <v>0.35</v>
      </c>
      <c r="Y30" s="39">
        <f t="shared" si="10"/>
        <v>3.1352777777777781</v>
      </c>
      <c r="Z30" s="14">
        <v>15</v>
      </c>
      <c r="AA30" s="28" t="s">
        <v>34</v>
      </c>
      <c r="AB30" s="40">
        <f t="shared" si="11"/>
        <v>-0.69</v>
      </c>
      <c r="AC30" s="41">
        <v>1.7679398148148149E-2</v>
      </c>
      <c r="AD30" s="39">
        <f t="shared" si="12"/>
        <v>-1.4638541666666667</v>
      </c>
      <c r="AE30" s="25">
        <v>-3.75</v>
      </c>
      <c r="AF30" s="25">
        <v>-2.12345701119999</v>
      </c>
      <c r="AG30" s="25">
        <v>0</v>
      </c>
    </row>
    <row r="31" spans="1:33" ht="15.75" customHeight="1" x14ac:dyDescent="0.2">
      <c r="A31" s="14" t="s">
        <v>73</v>
      </c>
      <c r="B31" s="50" t="s">
        <v>98</v>
      </c>
      <c r="C31" s="15">
        <f t="shared" si="4"/>
        <v>8.9550847457627079</v>
      </c>
      <c r="D31" s="16">
        <v>59</v>
      </c>
      <c r="E31" s="16">
        <v>2</v>
      </c>
      <c r="F31" s="17">
        <v>528.3499999999998</v>
      </c>
      <c r="G31" s="42">
        <v>-75.039999999999992</v>
      </c>
      <c r="H31" s="31">
        <f t="shared" si="1"/>
        <v>0.14202706539225896</v>
      </c>
      <c r="I31" s="31">
        <f t="shared" si="2"/>
        <v>4.9368940554514289E-2</v>
      </c>
      <c r="J31" s="32">
        <f t="shared" si="5"/>
        <v>26.084079741977614</v>
      </c>
      <c r="K31" s="32">
        <f t="shared" si="3"/>
        <v>0.44210304647419685</v>
      </c>
      <c r="L31" s="16">
        <v>97</v>
      </c>
      <c r="M31" s="33">
        <f t="shared" si="6"/>
        <v>0.60824742268041232</v>
      </c>
      <c r="N31" s="16">
        <v>575</v>
      </c>
      <c r="O31" s="34">
        <f t="shared" ref="O31:P32" si="39">D31/7</f>
        <v>8.4285714285714288</v>
      </c>
      <c r="P31" s="34">
        <f t="shared" si="39"/>
        <v>0.2857142857142857</v>
      </c>
      <c r="Q31" s="29">
        <f t="shared" si="8"/>
        <v>65</v>
      </c>
      <c r="R31" s="29"/>
      <c r="S31" s="21">
        <v>1.7355533790401501</v>
      </c>
      <c r="T31" s="14">
        <v>240</v>
      </c>
      <c r="U31" s="22">
        <v>420</v>
      </c>
      <c r="V31" s="1" t="s">
        <v>1478</v>
      </c>
      <c r="W31" s="14">
        <v>14</v>
      </c>
      <c r="X31" s="38">
        <f t="shared" si="9"/>
        <v>0.23728813559322035</v>
      </c>
      <c r="Y31" s="39">
        <f t="shared" si="10"/>
        <v>2.6799999999999997</v>
      </c>
      <c r="Z31" s="14">
        <v>14</v>
      </c>
      <c r="AA31" s="14" t="s">
        <v>34</v>
      </c>
      <c r="AB31" s="40">
        <f t="shared" si="11"/>
        <v>-0.69</v>
      </c>
      <c r="AC31" s="27">
        <v>1.7679398148148149E-2</v>
      </c>
      <c r="AD31" s="39">
        <f t="shared" si="12"/>
        <v>-1.4394565972222222</v>
      </c>
      <c r="AE31" s="43">
        <v>-3.75</v>
      </c>
      <c r="AF31" s="43">
        <v>-2.1234570111999993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9.0547058823529412</v>
      </c>
      <c r="D32" s="52">
        <v>68</v>
      </c>
      <c r="E32" s="52">
        <v>1</v>
      </c>
      <c r="F32" s="53">
        <v>615.72</v>
      </c>
      <c r="G32" s="53">
        <v>-61.9</v>
      </c>
      <c r="H32" s="31">
        <f t="shared" si="1"/>
        <v>0.10053270967322808</v>
      </c>
      <c r="I32" s="31">
        <f t="shared" si="2"/>
        <v>9.810934924345234E-2</v>
      </c>
      <c r="J32" s="32">
        <f t="shared" si="5"/>
        <v>60.407888516178481</v>
      </c>
      <c r="K32" s="32">
        <f t="shared" si="3"/>
        <v>0.88835130170850707</v>
      </c>
      <c r="L32" s="52">
        <v>91</v>
      </c>
      <c r="M32" s="33">
        <f t="shared" si="6"/>
        <v>0.74725274725274726</v>
      </c>
      <c r="N32" s="52">
        <v>507</v>
      </c>
      <c r="O32" s="34">
        <f t="shared" si="39"/>
        <v>9.7142857142857135</v>
      </c>
      <c r="P32" s="34">
        <f t="shared" si="39"/>
        <v>0.14285714285714285</v>
      </c>
      <c r="Q32" s="29">
        <f t="shared" si="8"/>
        <v>51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2.5019305019305018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14</v>
      </c>
      <c r="X32" s="38">
        <f t="shared" si="9"/>
        <v>0.20588235294117646</v>
      </c>
      <c r="Y32" s="39">
        <f t="shared" si="10"/>
        <v>2.6913043478260867</v>
      </c>
      <c r="Z32" s="51">
        <v>9</v>
      </c>
      <c r="AA32" s="51" t="s">
        <v>34</v>
      </c>
      <c r="AB32" s="40">
        <f t="shared" si="11"/>
        <v>-0.69</v>
      </c>
      <c r="AC32" s="57">
        <v>1.7679398148148149E-2</v>
      </c>
      <c r="AD32" s="39">
        <f t="shared" si="12"/>
        <v>-1.6590347222222221</v>
      </c>
      <c r="AE32" s="58">
        <v>-3.75</v>
      </c>
      <c r="AF32" s="58">
        <v>-2.12345701119999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1" customWidth="1"/>
    <col min="16" max="16" width="9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4.5" customWidth="1"/>
    <col min="22" max="22" width="7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Info!B1:BJ5000""),3,FALSE),"""")"),"8 Ft Extension Cord with 3 Electrical Power Outlet - 16/3 Durable Black Cable - Pack of 2")</f>
        <v>8 Ft Extension Cord with 3 Electrical Power Outlet - 16/3 Durable Black Cable - Pack of 2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Info!B1:BJ5000""),2,FALSE),"""")"),"B07VG9SZQP")</f>
        <v>B07VG9SZQP</v>
      </c>
      <c r="B2" s="3" t="s">
        <v>1006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62" customHeight="1" x14ac:dyDescent="0.2">
      <c r="A3" s="76" t="s">
        <v>30</v>
      </c>
      <c r="B3" s="77"/>
      <c r="C3" s="47">
        <f>((AE32+AF32)/0.85)*-1</f>
        <v>10.487493173647058</v>
      </c>
      <c r="D3" s="5">
        <f>SUM(D4:D99765)</f>
        <v>550</v>
      </c>
      <c r="E3" s="5"/>
      <c r="F3" s="6">
        <f t="shared" ref="F3:G3" si="0">SUM(F4:F99765)</f>
        <v>6972.5</v>
      </c>
      <c r="G3" s="6">
        <f t="shared" si="0"/>
        <v>-630.45000000000005</v>
      </c>
      <c r="H3" s="7">
        <f t="shared" ref="H3:H32" si="1">G3/F3*-1</f>
        <v>9.0419505198996067E-2</v>
      </c>
      <c r="I3" s="8">
        <f t="shared" ref="I3:I32" si="2">J3/F3</f>
        <v>3.4367866578400984E-2</v>
      </c>
      <c r="J3" s="6">
        <f>SUM(J4:J99765)</f>
        <v>239.62994971790087</v>
      </c>
      <c r="K3" s="6">
        <f t="shared" ref="K3:K32" si="3">J3/D3</f>
        <v>0.43569081766891066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2 - June
1.5 - July
1 - Aug
2 - Sept
2 - Oct
0.5 - Nov
1 - Dec
1.5 - Jan
1.5 - Feb")</f>
        <v>1.5 - March
1.5 - April
1.5 - May
2 - June
1.5 - July
1 - Aug
2 - Sept
2 - Oct
0.5 - Nov
1 -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QTY-21")</f>
        <v>Del QTY-21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QTY-60")</f>
        <v>US QTY-60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137</v>
      </c>
      <c r="X3" s="7">
        <f>W3/D3</f>
        <v>0.24909090909090909</v>
      </c>
      <c r="Y3" s="6"/>
      <c r="Z3" s="5"/>
      <c r="AA3" s="5"/>
      <c r="AB3" s="5"/>
      <c r="AC3" s="5"/>
      <c r="AD3" s="6">
        <f>SUM(AD4:AD99765)</f>
        <v>-25.221734537949011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Info!B2:BZ7000""),37,FALSE)),"""")*-1"),-3.9643691976)</f>
        <v>-3.9643691975999999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12.346190476190477</v>
      </c>
      <c r="D4" s="16">
        <v>21</v>
      </c>
      <c r="E4" s="16">
        <v>2</v>
      </c>
      <c r="F4" s="17">
        <v>259.27000000000004</v>
      </c>
      <c r="G4" s="17">
        <v>0</v>
      </c>
      <c r="H4" s="18">
        <f t="shared" si="1"/>
        <v>0</v>
      </c>
      <c r="I4" s="18">
        <f t="shared" si="2"/>
        <v>0.10546833478711938</v>
      </c>
      <c r="J4" s="17">
        <f t="shared" ref="J4:J32" si="5">F4*0.85+G4+AF4*D4+D4*AE4+AG4+AD4</f>
        <v>27.344775160256447</v>
      </c>
      <c r="K4" s="17">
        <f t="shared" si="3"/>
        <v>1.3021321504884023</v>
      </c>
      <c r="L4" s="16">
        <v>17</v>
      </c>
      <c r="M4" s="19">
        <f t="shared" ref="M4:M32" si="6">IFERROR(D4/L4,"-")</f>
        <v>1.2352941176470589</v>
      </c>
      <c r="N4" s="16">
        <v>282</v>
      </c>
      <c r="O4" s="20">
        <f t="shared" ref="O4:P4" si="7">D4/7</f>
        <v>3</v>
      </c>
      <c r="P4" s="20">
        <f t="shared" si="7"/>
        <v>0.2857142857142857</v>
      </c>
      <c r="Q4" s="16">
        <f t="shared" ref="Q4:Q32" si="8">ROUNDDOWN(N4/(O4+P4),0)</f>
        <v>85</v>
      </c>
      <c r="R4" s="16"/>
      <c r="S4" s="21">
        <v>1.4489611562782201</v>
      </c>
      <c r="T4" s="14">
        <v>645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3.3229166666666671E-2</v>
      </c>
      <c r="AD4" s="25">
        <f t="shared" ref="AD4:AD32" si="12">IFERROR(AB4*AC4*D4*2,0)</f>
        <v>-0.96298125000000001</v>
      </c>
      <c r="AE4" s="25">
        <v>-5.42</v>
      </c>
      <c r="AF4" s="25">
        <v>-3.7262735042735042</v>
      </c>
      <c r="AG4" s="25">
        <v>0</v>
      </c>
    </row>
    <row r="5" spans="1:33" ht="15.75" customHeight="1" x14ac:dyDescent="0.2">
      <c r="A5" s="28" t="s">
        <v>35</v>
      </c>
      <c r="B5" s="28" t="s">
        <v>377</v>
      </c>
      <c r="C5" s="15">
        <f t="shared" si="4"/>
        <v>11.990000000000002</v>
      </c>
      <c r="D5" s="29">
        <v>15</v>
      </c>
      <c r="E5" s="29">
        <v>8</v>
      </c>
      <c r="F5" s="30">
        <v>179.85000000000002</v>
      </c>
      <c r="G5" s="30">
        <v>-0.09</v>
      </c>
      <c r="H5" s="31">
        <f t="shared" si="1"/>
        <v>5.0041701417848203E-4</v>
      </c>
      <c r="I5" s="31">
        <f t="shared" si="2"/>
        <v>8.2845463708359365E-2</v>
      </c>
      <c r="J5" s="32">
        <f t="shared" si="5"/>
        <v>14.899756647948433</v>
      </c>
      <c r="K5" s="32">
        <f t="shared" si="3"/>
        <v>0.99331710986322885</v>
      </c>
      <c r="L5" s="29">
        <v>33</v>
      </c>
      <c r="M5" s="33">
        <f t="shared" si="6"/>
        <v>0.45454545454545453</v>
      </c>
      <c r="N5" s="29">
        <v>256</v>
      </c>
      <c r="O5" s="34">
        <f t="shared" ref="O5:P5" si="13">D5/7</f>
        <v>2.1428571428571428</v>
      </c>
      <c r="P5" s="34">
        <f t="shared" si="13"/>
        <v>1.1428571428571428</v>
      </c>
      <c r="Q5" s="29">
        <f t="shared" si="8"/>
        <v>77</v>
      </c>
      <c r="R5" s="29"/>
      <c r="S5" s="35">
        <v>1.22937168811506</v>
      </c>
      <c r="T5" s="28">
        <v>645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0.09</v>
      </c>
      <c r="Z5" s="28">
        <v>1</v>
      </c>
      <c r="AA5" s="28" t="s">
        <v>34</v>
      </c>
      <c r="AB5" s="40">
        <f t="shared" si="11"/>
        <v>-0.69</v>
      </c>
      <c r="AC5" s="41">
        <v>3.3267670915411357E-2</v>
      </c>
      <c r="AD5" s="39">
        <f t="shared" si="12"/>
        <v>-0.68864078794901507</v>
      </c>
      <c r="AE5" s="39">
        <v>-5.42</v>
      </c>
      <c r="AF5" s="39">
        <v>-3.7262735042735042</v>
      </c>
      <c r="AG5" s="39">
        <v>0</v>
      </c>
    </row>
    <row r="6" spans="1:33" ht="15.75" customHeight="1" x14ac:dyDescent="0.2">
      <c r="A6" s="28" t="s">
        <v>37</v>
      </c>
      <c r="B6" s="28" t="s">
        <v>242</v>
      </c>
      <c r="C6" s="15">
        <f t="shared" si="4"/>
        <v>12.086842105263159</v>
      </c>
      <c r="D6" s="29">
        <v>19</v>
      </c>
      <c r="E6" s="29">
        <v>12</v>
      </c>
      <c r="F6" s="30">
        <v>229.65000000000003</v>
      </c>
      <c r="G6" s="30">
        <v>-0.08</v>
      </c>
      <c r="H6" s="31">
        <f t="shared" si="1"/>
        <v>3.4835619420857823E-4</v>
      </c>
      <c r="I6" s="31">
        <f t="shared" si="2"/>
        <v>8.9144501061630368E-2</v>
      </c>
      <c r="J6" s="32">
        <f t="shared" si="5"/>
        <v>20.472034668803417</v>
      </c>
      <c r="K6" s="32">
        <f t="shared" si="3"/>
        <v>1.0774755088843904</v>
      </c>
      <c r="L6" s="29">
        <v>24</v>
      </c>
      <c r="M6" s="33">
        <f t="shared" si="6"/>
        <v>0.79166666666666663</v>
      </c>
      <c r="N6" s="29">
        <v>225</v>
      </c>
      <c r="O6" s="34">
        <f t="shared" ref="O6:P6" si="14">D6/7</f>
        <v>2.7142857142857144</v>
      </c>
      <c r="P6" s="34">
        <f t="shared" si="14"/>
        <v>1.7142857142857142</v>
      </c>
      <c r="Q6" s="29">
        <f t="shared" si="8"/>
        <v>50</v>
      </c>
      <c r="R6" s="29"/>
      <c r="S6" s="35">
        <v>1.39348370927318</v>
      </c>
      <c r="T6" s="28">
        <v>645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3.3229166666666671E-2</v>
      </c>
      <c r="AD6" s="39">
        <f t="shared" si="12"/>
        <v>-0.87126875000000004</v>
      </c>
      <c r="AE6" s="39">
        <v>-5.42</v>
      </c>
      <c r="AF6" s="39">
        <v>-3.7262735042735042</v>
      </c>
      <c r="AG6" s="39">
        <v>0</v>
      </c>
    </row>
    <row r="7" spans="1:33" ht="15.75" customHeight="1" x14ac:dyDescent="0.2">
      <c r="A7" s="28" t="s">
        <v>39</v>
      </c>
      <c r="B7" s="28" t="s">
        <v>1007</v>
      </c>
      <c r="C7" s="15">
        <f t="shared" si="4"/>
        <v>13.033076923076923</v>
      </c>
      <c r="D7" s="29">
        <v>13</v>
      </c>
      <c r="E7" s="29">
        <v>8</v>
      </c>
      <c r="F7" s="30">
        <v>169.43</v>
      </c>
      <c r="G7" s="30">
        <v>-0.08</v>
      </c>
      <c r="H7" s="31">
        <f t="shared" si="1"/>
        <v>4.7217139821755297E-4</v>
      </c>
      <c r="I7" s="31">
        <f t="shared" si="2"/>
        <v>0.14423545531750248</v>
      </c>
      <c r="J7" s="32">
        <f t="shared" si="5"/>
        <v>24.437813194444445</v>
      </c>
      <c r="K7" s="32">
        <f t="shared" si="3"/>
        <v>1.8798317841880343</v>
      </c>
      <c r="L7" s="29">
        <v>29</v>
      </c>
      <c r="M7" s="33">
        <f t="shared" si="6"/>
        <v>0.44827586206896552</v>
      </c>
      <c r="N7" s="29">
        <v>207</v>
      </c>
      <c r="O7" s="34">
        <f t="shared" ref="O7:P7" si="15">D7/7</f>
        <v>1.8571428571428572</v>
      </c>
      <c r="P7" s="34">
        <f t="shared" si="15"/>
        <v>1.1428571428571428</v>
      </c>
      <c r="Q7" s="29">
        <f t="shared" si="8"/>
        <v>69</v>
      </c>
      <c r="R7" s="29"/>
      <c r="S7" s="35">
        <v>1.49904397705544</v>
      </c>
      <c r="T7" s="28">
        <v>645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3.3229166666666671E-2</v>
      </c>
      <c r="AD7" s="39">
        <f t="shared" si="12"/>
        <v>-0.59613125</v>
      </c>
      <c r="AE7" s="39">
        <v>-5.42</v>
      </c>
      <c r="AF7" s="39">
        <v>-3.7262735042735042</v>
      </c>
      <c r="AG7" s="39">
        <v>0</v>
      </c>
    </row>
    <row r="8" spans="1:33" ht="15.75" customHeight="1" x14ac:dyDescent="0.2">
      <c r="A8" s="28" t="s">
        <v>41</v>
      </c>
      <c r="B8" s="14" t="s">
        <v>98</v>
      </c>
      <c r="C8" s="15">
        <f t="shared" si="4"/>
        <v>13.847142857142856</v>
      </c>
      <c r="D8" s="29">
        <v>7</v>
      </c>
      <c r="E8" s="29">
        <v>5</v>
      </c>
      <c r="F8" s="30">
        <v>96.929999999999993</v>
      </c>
      <c r="G8" s="30">
        <v>0</v>
      </c>
      <c r="H8" s="31">
        <f t="shared" si="1"/>
        <v>0</v>
      </c>
      <c r="I8" s="31">
        <f t="shared" si="2"/>
        <v>0.18590226194160728</v>
      </c>
      <c r="J8" s="32">
        <f t="shared" si="5"/>
        <v>18.019506249999992</v>
      </c>
      <c r="K8" s="32">
        <f t="shared" si="3"/>
        <v>2.5742151785714276</v>
      </c>
      <c r="L8" s="29">
        <v>20</v>
      </c>
      <c r="M8" s="33">
        <f t="shared" si="6"/>
        <v>0.35</v>
      </c>
      <c r="N8" s="29">
        <v>193</v>
      </c>
      <c r="O8" s="34">
        <f t="shared" ref="O8:P8" si="16">D8/7</f>
        <v>1</v>
      </c>
      <c r="P8" s="34">
        <f t="shared" si="16"/>
        <v>0.7142857142857143</v>
      </c>
      <c r="Q8" s="29">
        <f t="shared" si="8"/>
        <v>112</v>
      </c>
      <c r="R8" s="29"/>
      <c r="S8" s="35">
        <v>1.6385542168674601</v>
      </c>
      <c r="T8" s="28">
        <v>645</v>
      </c>
      <c r="U8" s="36">
        <v>240</v>
      </c>
      <c r="V8" s="37" t="s">
        <v>1008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3.3229166666666671E-2</v>
      </c>
      <c r="AD8" s="39">
        <f t="shared" si="12"/>
        <v>-0.32099375000000002</v>
      </c>
      <c r="AE8" s="39">
        <v>-5.42</v>
      </c>
      <c r="AF8" s="39">
        <v>-3.73</v>
      </c>
      <c r="AG8" s="39">
        <v>0</v>
      </c>
    </row>
    <row r="9" spans="1:33" ht="15.75" customHeight="1" x14ac:dyDescent="0.2">
      <c r="A9" s="28" t="s">
        <v>43</v>
      </c>
      <c r="B9" s="14" t="s">
        <v>98</v>
      </c>
      <c r="C9" s="15">
        <f t="shared" si="4"/>
        <v>14.143749999999999</v>
      </c>
      <c r="D9" s="29">
        <v>8</v>
      </c>
      <c r="E9" s="29">
        <v>5</v>
      </c>
      <c r="F9" s="30">
        <v>113.14999999999999</v>
      </c>
      <c r="G9" s="30">
        <v>0</v>
      </c>
      <c r="H9" s="31">
        <f t="shared" si="1"/>
        <v>0</v>
      </c>
      <c r="I9" s="31">
        <f t="shared" si="2"/>
        <v>0.19772724731938204</v>
      </c>
      <c r="J9" s="32">
        <f t="shared" si="5"/>
        <v>22.372838034188078</v>
      </c>
      <c r="K9" s="32">
        <f t="shared" si="3"/>
        <v>2.7966047542735097</v>
      </c>
      <c r="L9" s="29">
        <v>20</v>
      </c>
      <c r="M9" s="33">
        <f t="shared" si="6"/>
        <v>0.4</v>
      </c>
      <c r="N9" s="29">
        <v>182</v>
      </c>
      <c r="O9" s="34">
        <f t="shared" ref="O9:P9" si="17">D9/7</f>
        <v>1.1428571428571428</v>
      </c>
      <c r="P9" s="34">
        <f t="shared" si="17"/>
        <v>0.7142857142857143</v>
      </c>
      <c r="Q9" s="29">
        <f t="shared" si="8"/>
        <v>98</v>
      </c>
      <c r="R9" s="29"/>
      <c r="S9" s="35">
        <v>1.2903225806451599</v>
      </c>
      <c r="T9" s="28">
        <v>645</v>
      </c>
      <c r="U9" s="36">
        <v>240</v>
      </c>
      <c r="V9" s="37" t="s">
        <v>1009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3.3229166666666671E-2</v>
      </c>
      <c r="AD9" s="39">
        <f t="shared" si="12"/>
        <v>-0.36685000000000001</v>
      </c>
      <c r="AE9" s="39">
        <v>-5.42</v>
      </c>
      <c r="AF9" s="39">
        <v>-3.7597264957264902</v>
      </c>
      <c r="AG9" s="39">
        <v>0</v>
      </c>
    </row>
    <row r="10" spans="1:33" ht="15.75" customHeight="1" x14ac:dyDescent="0.2">
      <c r="A10" s="28" t="s">
        <v>45</v>
      </c>
      <c r="B10" s="28" t="s">
        <v>1010</v>
      </c>
      <c r="C10" s="15">
        <f t="shared" si="4"/>
        <v>13.99</v>
      </c>
      <c r="D10" s="29">
        <v>4</v>
      </c>
      <c r="E10" s="29">
        <v>2</v>
      </c>
      <c r="F10" s="30">
        <v>55.96</v>
      </c>
      <c r="G10" s="30">
        <v>0</v>
      </c>
      <c r="H10" s="31">
        <f t="shared" si="1"/>
        <v>0</v>
      </c>
      <c r="I10" s="31">
        <f t="shared" si="2"/>
        <v>0.19055877442984354</v>
      </c>
      <c r="J10" s="32">
        <f t="shared" si="5"/>
        <v>10.663669017094044</v>
      </c>
      <c r="K10" s="32">
        <f t="shared" si="3"/>
        <v>2.665917254273511</v>
      </c>
      <c r="L10" s="29">
        <v>29</v>
      </c>
      <c r="M10" s="33">
        <f t="shared" si="6"/>
        <v>0.13793103448275862</v>
      </c>
      <c r="N10" s="29">
        <v>188</v>
      </c>
      <c r="O10" s="34">
        <f t="shared" ref="O10:P10" si="18">D10/7</f>
        <v>0.5714285714285714</v>
      </c>
      <c r="P10" s="34">
        <f t="shared" si="18"/>
        <v>0.2857142857142857</v>
      </c>
      <c r="Q10" s="29">
        <f t="shared" si="8"/>
        <v>219</v>
      </c>
      <c r="R10" s="29"/>
      <c r="S10" s="35">
        <v>1.4049904030710101</v>
      </c>
      <c r="T10" s="28">
        <v>630</v>
      </c>
      <c r="U10" s="36">
        <v>240</v>
      </c>
      <c r="V10" s="37" t="s">
        <v>1011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3.3229166666666671E-2</v>
      </c>
      <c r="AD10" s="39">
        <f t="shared" si="12"/>
        <v>-0.183425</v>
      </c>
      <c r="AE10" s="39">
        <v>-5.42</v>
      </c>
      <c r="AF10" s="39">
        <v>-3.7597264957264902</v>
      </c>
      <c r="AG10" s="39">
        <v>0</v>
      </c>
    </row>
    <row r="11" spans="1:33" ht="15.75" customHeight="1" x14ac:dyDescent="0.2">
      <c r="A11" s="28" t="s">
        <v>47</v>
      </c>
      <c r="B11" s="28" t="s">
        <v>113</v>
      </c>
      <c r="C11" s="15">
        <f t="shared" si="4"/>
        <v>13.618333333333334</v>
      </c>
      <c r="D11" s="29">
        <v>6</v>
      </c>
      <c r="E11" s="29">
        <v>1</v>
      </c>
      <c r="F11" s="30">
        <v>81.710000000000008</v>
      </c>
      <c r="G11" s="30">
        <v>0</v>
      </c>
      <c r="H11" s="31">
        <f t="shared" si="1"/>
        <v>0</v>
      </c>
      <c r="I11" s="31">
        <f t="shared" si="2"/>
        <v>0.1725615411288835</v>
      </c>
      <c r="J11" s="32">
        <f t="shared" si="5"/>
        <v>14.100003525641071</v>
      </c>
      <c r="K11" s="32">
        <f t="shared" si="3"/>
        <v>2.350000587606845</v>
      </c>
      <c r="L11" s="29">
        <v>8</v>
      </c>
      <c r="M11" s="33">
        <f t="shared" si="6"/>
        <v>0.75</v>
      </c>
      <c r="N11" s="29">
        <v>180</v>
      </c>
      <c r="O11" s="34">
        <f t="shared" ref="O11:P11" si="19">D11/7</f>
        <v>0.8571428571428571</v>
      </c>
      <c r="P11" s="34">
        <f t="shared" si="19"/>
        <v>0.14285714285714285</v>
      </c>
      <c r="Q11" s="29">
        <f t="shared" si="8"/>
        <v>180</v>
      </c>
      <c r="R11" s="29"/>
      <c r="S11" s="35">
        <v>1.5433403805496799</v>
      </c>
      <c r="T11" s="28">
        <v>906</v>
      </c>
      <c r="U11" s="36">
        <v>240</v>
      </c>
      <c r="V11" s="37" t="s">
        <v>1012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3.3229166666666671E-2</v>
      </c>
      <c r="AD11" s="39">
        <f t="shared" si="12"/>
        <v>-0.27513750000000003</v>
      </c>
      <c r="AE11" s="39">
        <v>-5.42</v>
      </c>
      <c r="AF11" s="39">
        <v>-3.7597264957264902</v>
      </c>
      <c r="AG11" s="39">
        <v>0</v>
      </c>
    </row>
    <row r="12" spans="1:33" ht="15.75" customHeight="1" x14ac:dyDescent="0.2">
      <c r="A12" s="28" t="s">
        <v>49</v>
      </c>
      <c r="B12" s="28" t="s">
        <v>494</v>
      </c>
      <c r="C12" s="15">
        <f t="shared" si="4"/>
        <v>12.982857142857142</v>
      </c>
      <c r="D12" s="29">
        <v>28</v>
      </c>
      <c r="E12" s="29">
        <v>2</v>
      </c>
      <c r="F12" s="30">
        <v>363.52</v>
      </c>
      <c r="G12" s="30">
        <v>-25.669999999999991</v>
      </c>
      <c r="H12" s="31">
        <f t="shared" si="1"/>
        <v>7.0615096830985893E-2</v>
      </c>
      <c r="I12" s="31">
        <f t="shared" si="2"/>
        <v>6.8787640624059787E-2</v>
      </c>
      <c r="J12" s="32">
        <f t="shared" si="5"/>
        <v>25.005683119658212</v>
      </c>
      <c r="K12" s="32">
        <f t="shared" si="3"/>
        <v>0.89306011141636465</v>
      </c>
      <c r="L12" s="29">
        <v>13</v>
      </c>
      <c r="M12" s="33">
        <f t="shared" si="6"/>
        <v>2.1538461538461537</v>
      </c>
      <c r="N12" s="29">
        <v>150</v>
      </c>
      <c r="O12" s="34">
        <f t="shared" ref="O12:P12" si="20">D12/7</f>
        <v>4</v>
      </c>
      <c r="P12" s="34">
        <f t="shared" si="20"/>
        <v>0.2857142857142857</v>
      </c>
      <c r="Q12" s="29">
        <f t="shared" si="8"/>
        <v>35</v>
      </c>
      <c r="R12" s="29"/>
      <c r="S12" s="35">
        <v>1.6989498249708199</v>
      </c>
      <c r="T12" s="28">
        <v>795</v>
      </c>
      <c r="U12" s="36">
        <v>240</v>
      </c>
      <c r="V12" s="37" t="s">
        <v>1013</v>
      </c>
      <c r="W12" s="28">
        <v>8</v>
      </c>
      <c r="X12" s="38">
        <f t="shared" si="9"/>
        <v>0.2857142857142857</v>
      </c>
      <c r="Y12" s="39">
        <f t="shared" si="10"/>
        <v>1.6043749999999994</v>
      </c>
      <c r="Z12" s="28">
        <v>8</v>
      </c>
      <c r="AA12" s="28" t="s">
        <v>34</v>
      </c>
      <c r="AB12" s="40">
        <f t="shared" si="11"/>
        <v>-0.69</v>
      </c>
      <c r="AC12" s="41">
        <v>3.3229166666666671E-2</v>
      </c>
      <c r="AD12" s="39">
        <f t="shared" si="12"/>
        <v>-1.2839750000000001</v>
      </c>
      <c r="AE12" s="39">
        <v>-5.42</v>
      </c>
      <c r="AF12" s="39">
        <v>-3.7597264957264902</v>
      </c>
      <c r="AG12" s="39">
        <v>0</v>
      </c>
    </row>
    <row r="13" spans="1:33" ht="15.75" customHeight="1" x14ac:dyDescent="0.2">
      <c r="A13" s="28" t="s">
        <v>51</v>
      </c>
      <c r="B13" s="28" t="s">
        <v>1014</v>
      </c>
      <c r="C13" s="15">
        <f t="shared" si="4"/>
        <v>13.880624999999998</v>
      </c>
      <c r="D13" s="29">
        <v>16</v>
      </c>
      <c r="E13" s="29">
        <v>1</v>
      </c>
      <c r="F13" s="32">
        <v>222.08999999999997</v>
      </c>
      <c r="G13" s="30">
        <v>-36.659999999999997</v>
      </c>
      <c r="H13" s="31">
        <f t="shared" si="1"/>
        <v>0.16506821558827503</v>
      </c>
      <c r="I13" s="31">
        <f t="shared" si="2"/>
        <v>1.9025920422651648E-2</v>
      </c>
      <c r="J13" s="32">
        <f t="shared" si="5"/>
        <v>4.225466666666704</v>
      </c>
      <c r="K13" s="32">
        <f t="shared" si="3"/>
        <v>0.264091666666669</v>
      </c>
      <c r="L13" s="29">
        <v>26</v>
      </c>
      <c r="M13" s="33">
        <f t="shared" si="6"/>
        <v>0.61538461538461542</v>
      </c>
      <c r="N13" s="29">
        <v>134</v>
      </c>
      <c r="O13" s="34">
        <f t="shared" ref="O13:P13" si="21">D13/7</f>
        <v>2.2857142857142856</v>
      </c>
      <c r="P13" s="34">
        <f t="shared" si="21"/>
        <v>0.14285714285714285</v>
      </c>
      <c r="Q13" s="29">
        <f t="shared" si="8"/>
        <v>55</v>
      </c>
      <c r="R13" s="29"/>
      <c r="S13" s="35">
        <v>1.6313131313131299</v>
      </c>
      <c r="T13" s="28">
        <v>795</v>
      </c>
      <c r="U13" s="36">
        <v>240</v>
      </c>
      <c r="V13" s="37" t="s">
        <v>1015</v>
      </c>
      <c r="W13" s="28">
        <v>8</v>
      </c>
      <c r="X13" s="38">
        <f t="shared" si="9"/>
        <v>0.5</v>
      </c>
      <c r="Y13" s="39">
        <f t="shared" si="10"/>
        <v>2.0366666666666666</v>
      </c>
      <c r="Z13" s="28">
        <v>10</v>
      </c>
      <c r="AA13" s="28" t="s">
        <v>34</v>
      </c>
      <c r="AB13" s="40">
        <f t="shared" si="11"/>
        <v>-0.69</v>
      </c>
      <c r="AC13" s="41">
        <v>3.3229166666666671E-2</v>
      </c>
      <c r="AD13" s="39">
        <f t="shared" si="12"/>
        <v>-0.73370000000000002</v>
      </c>
      <c r="AE13" s="39">
        <v>-5.42</v>
      </c>
      <c r="AF13" s="39">
        <v>-3.7773333333333299</v>
      </c>
      <c r="AG13" s="39">
        <v>0</v>
      </c>
    </row>
    <row r="14" spans="1:33" ht="15.75" customHeight="1" x14ac:dyDescent="0.2">
      <c r="A14" s="28" t="s">
        <v>53</v>
      </c>
      <c r="B14" s="28" t="s">
        <v>117</v>
      </c>
      <c r="C14" s="15">
        <f t="shared" si="4"/>
        <v>14.191935483870965</v>
      </c>
      <c r="D14" s="29">
        <v>31</v>
      </c>
      <c r="E14" s="29">
        <v>1</v>
      </c>
      <c r="F14" s="32">
        <v>439.94999999999993</v>
      </c>
      <c r="G14" s="30">
        <v>-35.589999999999996</v>
      </c>
      <c r="H14" s="31">
        <f t="shared" si="1"/>
        <v>8.0895556313217418E-2</v>
      </c>
      <c r="I14" s="31">
        <f t="shared" si="2"/>
        <v>0.11780571182331342</v>
      </c>
      <c r="J14" s="32">
        <f t="shared" si="5"/>
        <v>51.828622916666731</v>
      </c>
      <c r="K14" s="32">
        <f t="shared" si="3"/>
        <v>1.671891061827959</v>
      </c>
      <c r="L14" s="29">
        <v>33</v>
      </c>
      <c r="M14" s="33">
        <f t="shared" si="6"/>
        <v>0.93939393939393945</v>
      </c>
      <c r="N14" s="29">
        <v>106</v>
      </c>
      <c r="O14" s="34">
        <f t="shared" ref="O14:P14" si="22">D14/7</f>
        <v>4.4285714285714288</v>
      </c>
      <c r="P14" s="34">
        <f t="shared" si="22"/>
        <v>0.14285714285714285</v>
      </c>
      <c r="Q14" s="29">
        <f t="shared" si="8"/>
        <v>23</v>
      </c>
      <c r="R14" s="29"/>
      <c r="S14" s="35">
        <v>1.0849673202614301</v>
      </c>
      <c r="T14" s="28">
        <v>795</v>
      </c>
      <c r="U14" s="36">
        <v>240</v>
      </c>
      <c r="V14" s="37" t="s">
        <v>1015</v>
      </c>
      <c r="W14" s="28">
        <v>5</v>
      </c>
      <c r="X14" s="38">
        <f t="shared" si="9"/>
        <v>0.16129032258064516</v>
      </c>
      <c r="Y14" s="39">
        <f t="shared" si="10"/>
        <v>2.7376923076923072</v>
      </c>
      <c r="Z14" s="28">
        <v>8</v>
      </c>
      <c r="AA14" s="28" t="s">
        <v>34</v>
      </c>
      <c r="AB14" s="40">
        <f t="shared" si="11"/>
        <v>-0.69</v>
      </c>
      <c r="AC14" s="41">
        <v>3.3229166666666671E-2</v>
      </c>
      <c r="AD14" s="39">
        <f t="shared" si="12"/>
        <v>-1.4215437500000001</v>
      </c>
      <c r="AE14" s="39">
        <v>-5.42</v>
      </c>
      <c r="AF14" s="39">
        <v>-3.7773333333333299</v>
      </c>
      <c r="AG14" s="39">
        <v>0</v>
      </c>
    </row>
    <row r="15" spans="1:33" ht="15.75" customHeight="1" x14ac:dyDescent="0.2">
      <c r="A15" s="28" t="s">
        <v>54</v>
      </c>
      <c r="B15" s="28" t="s">
        <v>198</v>
      </c>
      <c r="C15" s="15">
        <f t="shared" si="4"/>
        <v>12.977368421052631</v>
      </c>
      <c r="D15" s="29">
        <v>19</v>
      </c>
      <c r="E15" s="29">
        <v>0</v>
      </c>
      <c r="F15" s="32">
        <v>246.57</v>
      </c>
      <c r="G15" s="30">
        <v>-4.1000000000000005</v>
      </c>
      <c r="H15" s="31">
        <f t="shared" si="1"/>
        <v>1.6628138054102286E-2</v>
      </c>
      <c r="I15" s="31">
        <f t="shared" si="2"/>
        <v>0.11726446005867194</v>
      </c>
      <c r="J15" s="32">
        <f t="shared" si="5"/>
        <v>28.913897916666741</v>
      </c>
      <c r="K15" s="32">
        <f t="shared" si="3"/>
        <v>1.5217841008771968</v>
      </c>
      <c r="L15" s="29">
        <v>14</v>
      </c>
      <c r="M15" s="33">
        <f t="shared" si="6"/>
        <v>1.3571428571428572</v>
      </c>
      <c r="N15" s="29">
        <v>84</v>
      </c>
      <c r="O15" s="34">
        <f t="shared" ref="O15:P15" si="23">D15/7</f>
        <v>2.7142857142857144</v>
      </c>
      <c r="P15" s="34">
        <f t="shared" si="23"/>
        <v>0</v>
      </c>
      <c r="Q15" s="29">
        <f t="shared" si="8"/>
        <v>30</v>
      </c>
      <c r="R15" s="29"/>
      <c r="S15" s="35">
        <v>1.18357487922705</v>
      </c>
      <c r="T15" s="28">
        <v>795</v>
      </c>
      <c r="U15" s="36">
        <v>240</v>
      </c>
      <c r="V15" s="37" t="s">
        <v>1016</v>
      </c>
      <c r="W15" s="28">
        <v>1</v>
      </c>
      <c r="X15" s="38">
        <f t="shared" si="9"/>
        <v>5.2631578947368418E-2</v>
      </c>
      <c r="Y15" s="39">
        <f t="shared" si="10"/>
        <v>0.4555555555555556</v>
      </c>
      <c r="Z15" s="28">
        <v>8</v>
      </c>
      <c r="AA15" s="28" t="s">
        <v>34</v>
      </c>
      <c r="AB15" s="40">
        <f t="shared" si="11"/>
        <v>-0.69</v>
      </c>
      <c r="AC15" s="41">
        <v>3.3229166666666671E-2</v>
      </c>
      <c r="AD15" s="39">
        <f t="shared" si="12"/>
        <v>-0.87126875000000004</v>
      </c>
      <c r="AE15" s="39">
        <v>-5.42</v>
      </c>
      <c r="AF15" s="39">
        <v>-3.8273333333333301</v>
      </c>
      <c r="AG15" s="39">
        <v>0</v>
      </c>
    </row>
    <row r="16" spans="1:33" ht="15.75" customHeight="1" x14ac:dyDescent="0.2">
      <c r="A16" s="28" t="s">
        <v>56</v>
      </c>
      <c r="B16" s="28" t="s">
        <v>516</v>
      </c>
      <c r="C16" s="15">
        <f t="shared" si="4"/>
        <v>13.059411764705882</v>
      </c>
      <c r="D16" s="29">
        <v>17</v>
      </c>
      <c r="E16" s="29">
        <v>0</v>
      </c>
      <c r="F16" s="32">
        <v>222.01</v>
      </c>
      <c r="G16" s="30">
        <v>0</v>
      </c>
      <c r="H16" s="31">
        <f t="shared" si="1"/>
        <v>0</v>
      </c>
      <c r="I16" s="31">
        <f t="shared" si="2"/>
        <v>0.13839141067219216</v>
      </c>
      <c r="J16" s="32">
        <f t="shared" si="5"/>
        <v>30.724277083333376</v>
      </c>
      <c r="K16" s="32">
        <f t="shared" si="3"/>
        <v>1.8073104166666691</v>
      </c>
      <c r="L16" s="29">
        <v>18</v>
      </c>
      <c r="M16" s="33">
        <f t="shared" si="6"/>
        <v>0.94444444444444442</v>
      </c>
      <c r="N16" s="29">
        <v>67</v>
      </c>
      <c r="O16" s="34">
        <f t="shared" ref="O16:P16" si="24">D16/7</f>
        <v>2.4285714285714284</v>
      </c>
      <c r="P16" s="34">
        <f t="shared" si="24"/>
        <v>0</v>
      </c>
      <c r="Q16" s="29">
        <f t="shared" si="8"/>
        <v>27</v>
      </c>
      <c r="R16" s="29"/>
      <c r="S16" s="35">
        <v>1.3476510067114</v>
      </c>
      <c r="T16" s="28">
        <v>795</v>
      </c>
      <c r="U16" s="36">
        <v>240</v>
      </c>
      <c r="V16" s="37" t="s">
        <v>1016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3.3229166666666671E-2</v>
      </c>
      <c r="AD16" s="39">
        <f t="shared" si="12"/>
        <v>-0.77955625000000006</v>
      </c>
      <c r="AE16" s="39">
        <v>-5.42</v>
      </c>
      <c r="AF16" s="39">
        <v>-3.8273333333333301</v>
      </c>
      <c r="AG16" s="39">
        <v>0</v>
      </c>
    </row>
    <row r="17" spans="1:33" ht="15.75" customHeight="1" x14ac:dyDescent="0.2">
      <c r="A17" s="28" t="s">
        <v>58</v>
      </c>
      <c r="B17" s="28" t="s">
        <v>234</v>
      </c>
      <c r="C17" s="15">
        <f t="shared" si="4"/>
        <v>13.172000000000002</v>
      </c>
      <c r="D17" s="29">
        <v>5</v>
      </c>
      <c r="E17" s="29">
        <v>0</v>
      </c>
      <c r="F17" s="32">
        <v>65.860000000000014</v>
      </c>
      <c r="G17" s="30">
        <v>0</v>
      </c>
      <c r="H17" s="31">
        <f t="shared" si="1"/>
        <v>0</v>
      </c>
      <c r="I17" s="31">
        <f t="shared" si="2"/>
        <v>0.1444739156291126</v>
      </c>
      <c r="J17" s="32">
        <f t="shared" si="5"/>
        <v>9.5150520833333587</v>
      </c>
      <c r="K17" s="32">
        <f t="shared" si="3"/>
        <v>1.9030104166666717</v>
      </c>
      <c r="L17" s="29">
        <v>6</v>
      </c>
      <c r="M17" s="33">
        <f t="shared" si="6"/>
        <v>0.83333333333333337</v>
      </c>
      <c r="N17" s="29">
        <v>62</v>
      </c>
      <c r="O17" s="34">
        <f t="shared" ref="O17:P17" si="25">D17/7</f>
        <v>0.7142857142857143</v>
      </c>
      <c r="P17" s="34">
        <f t="shared" si="25"/>
        <v>0</v>
      </c>
      <c r="Q17" s="29">
        <f t="shared" si="8"/>
        <v>86</v>
      </c>
      <c r="R17" s="29"/>
      <c r="S17" s="35">
        <v>1.3824362606232199</v>
      </c>
      <c r="T17" s="28">
        <v>585</v>
      </c>
      <c r="U17" s="36">
        <v>240</v>
      </c>
      <c r="V17" s="37" t="s">
        <v>1017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3.3229166666666671E-2</v>
      </c>
      <c r="AD17" s="39">
        <f t="shared" si="12"/>
        <v>-0.22928124999999999</v>
      </c>
      <c r="AE17" s="39">
        <v>-5.42</v>
      </c>
      <c r="AF17" s="39">
        <v>-3.8273333333333301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13.066000000000001</v>
      </c>
      <c r="D18" s="29">
        <v>30</v>
      </c>
      <c r="E18" s="29">
        <v>1</v>
      </c>
      <c r="F18" s="32">
        <v>391.98</v>
      </c>
      <c r="G18" s="30">
        <v>0</v>
      </c>
      <c r="H18" s="31">
        <f t="shared" si="1"/>
        <v>0</v>
      </c>
      <c r="I18" s="31">
        <f t="shared" si="2"/>
        <v>0.13875022322567501</v>
      </c>
      <c r="J18" s="32">
        <f t="shared" si="5"/>
        <v>54.387312500000093</v>
      </c>
      <c r="K18" s="32">
        <f t="shared" si="3"/>
        <v>1.8129104166666699</v>
      </c>
      <c r="L18" s="29">
        <v>11</v>
      </c>
      <c r="M18" s="33">
        <f t="shared" si="6"/>
        <v>2.7272727272727271</v>
      </c>
      <c r="N18" s="29">
        <v>242</v>
      </c>
      <c r="O18" s="34">
        <f t="shared" ref="O18:P18" si="26">D18/7</f>
        <v>4.2857142857142856</v>
      </c>
      <c r="P18" s="34">
        <f t="shared" si="26"/>
        <v>0.14285714285714285</v>
      </c>
      <c r="Q18" s="29">
        <f t="shared" si="8"/>
        <v>54</v>
      </c>
      <c r="R18" s="29"/>
      <c r="S18" s="35">
        <v>1.2098765432098699</v>
      </c>
      <c r="T18" s="28">
        <v>345</v>
      </c>
      <c r="U18" s="36">
        <v>0</v>
      </c>
      <c r="V18" s="37" t="s">
        <v>1018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3.3229166666666671E-2</v>
      </c>
      <c r="AD18" s="39">
        <f t="shared" si="12"/>
        <v>-1.3756875</v>
      </c>
      <c r="AE18" s="39">
        <v>-5.42</v>
      </c>
      <c r="AF18" s="39">
        <v>-3.8273333333333301</v>
      </c>
      <c r="AG18" s="39">
        <v>0</v>
      </c>
    </row>
    <row r="19" spans="1:33" ht="15.75" customHeight="1" x14ac:dyDescent="0.2">
      <c r="A19" s="28" t="s">
        <v>60</v>
      </c>
      <c r="B19" s="28" t="s">
        <v>113</v>
      </c>
      <c r="C19" s="15">
        <f t="shared" si="4"/>
        <v>12.949999999999998</v>
      </c>
      <c r="D19" s="29">
        <v>3</v>
      </c>
      <c r="E19" s="29">
        <v>0</v>
      </c>
      <c r="F19" s="32">
        <v>38.849999999999994</v>
      </c>
      <c r="G19" s="30">
        <v>0</v>
      </c>
      <c r="H19" s="31">
        <f t="shared" si="1"/>
        <v>0</v>
      </c>
      <c r="I19" s="31">
        <f t="shared" si="2"/>
        <v>0.11813207850707845</v>
      </c>
      <c r="J19" s="32">
        <f t="shared" si="5"/>
        <v>4.589431249999997</v>
      </c>
      <c r="K19" s="32">
        <f t="shared" si="3"/>
        <v>1.5298104166666657</v>
      </c>
      <c r="L19" s="29">
        <v>4</v>
      </c>
      <c r="M19" s="33">
        <f t="shared" si="6"/>
        <v>0.75</v>
      </c>
      <c r="N19" s="29">
        <v>239</v>
      </c>
      <c r="O19" s="34">
        <f t="shared" ref="O19:P19" si="27">D19/7</f>
        <v>0.42857142857142855</v>
      </c>
      <c r="P19" s="34">
        <f t="shared" si="27"/>
        <v>0</v>
      </c>
      <c r="Q19" s="29">
        <f t="shared" si="8"/>
        <v>557</v>
      </c>
      <c r="R19" s="29"/>
      <c r="S19" s="35">
        <v>1.1825192802056499</v>
      </c>
      <c r="T19" s="28">
        <v>345</v>
      </c>
      <c r="U19" s="36">
        <v>195</v>
      </c>
      <c r="V19" s="37" t="s">
        <v>1018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3.3229166666666671E-2</v>
      </c>
      <c r="AD19" s="39">
        <f t="shared" si="12"/>
        <v>-0.13756875000000002</v>
      </c>
      <c r="AE19" s="39">
        <v>-5.42</v>
      </c>
      <c r="AF19" s="39">
        <v>-4.0118333333333336</v>
      </c>
      <c r="AG19" s="39">
        <v>0</v>
      </c>
    </row>
    <row r="20" spans="1:33" ht="15.75" customHeight="1" x14ac:dyDescent="0.2">
      <c r="A20" s="28" t="s">
        <v>62</v>
      </c>
      <c r="B20" s="28" t="s">
        <v>494</v>
      </c>
      <c r="C20" s="15">
        <f t="shared" si="4"/>
        <v>12.959999999999997</v>
      </c>
      <c r="D20" s="29">
        <v>15</v>
      </c>
      <c r="E20" s="29">
        <v>0</v>
      </c>
      <c r="F20" s="32">
        <v>194.39999999999995</v>
      </c>
      <c r="G20" s="30">
        <v>-26.86</v>
      </c>
      <c r="H20" s="31">
        <f t="shared" si="1"/>
        <v>0.13816872427983543</v>
      </c>
      <c r="I20" s="31">
        <f t="shared" si="2"/>
        <v>-1.9471932870370724E-2</v>
      </c>
      <c r="J20" s="32">
        <f t="shared" si="5"/>
        <v>-3.7853437500000675</v>
      </c>
      <c r="K20" s="32">
        <f t="shared" si="3"/>
        <v>-0.2523562500000045</v>
      </c>
      <c r="L20" s="29">
        <v>35</v>
      </c>
      <c r="M20" s="33">
        <f t="shared" si="6"/>
        <v>0.42857142857142855</v>
      </c>
      <c r="N20" s="29">
        <v>226</v>
      </c>
      <c r="O20" s="34">
        <f t="shared" ref="O20:P20" si="28">D20/7</f>
        <v>2.1428571428571428</v>
      </c>
      <c r="P20" s="34">
        <f t="shared" si="28"/>
        <v>0</v>
      </c>
      <c r="Q20" s="29">
        <f t="shared" si="8"/>
        <v>105</v>
      </c>
      <c r="R20" s="29"/>
      <c r="S20" s="35">
        <v>1.20571428571428</v>
      </c>
      <c r="T20" s="28">
        <v>345</v>
      </c>
      <c r="U20" s="36">
        <v>195</v>
      </c>
      <c r="V20" s="37" t="s">
        <v>1019</v>
      </c>
      <c r="W20" s="28">
        <v>4</v>
      </c>
      <c r="X20" s="38">
        <f t="shared" si="9"/>
        <v>0.26666666666666666</v>
      </c>
      <c r="Y20" s="39">
        <f t="shared" si="10"/>
        <v>2.066153846153846</v>
      </c>
      <c r="Z20" s="28">
        <v>9</v>
      </c>
      <c r="AA20" s="28" t="s">
        <v>34</v>
      </c>
      <c r="AB20" s="40">
        <f t="shared" si="11"/>
        <v>-0.69</v>
      </c>
      <c r="AC20" s="41">
        <v>3.3229166666666671E-2</v>
      </c>
      <c r="AD20" s="39">
        <f t="shared" si="12"/>
        <v>-0.68784374999999998</v>
      </c>
      <c r="AE20" s="39">
        <v>-5.42</v>
      </c>
      <c r="AF20" s="39">
        <v>-4.0118333333333336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13.861904761904761</v>
      </c>
      <c r="D21" s="29">
        <v>21</v>
      </c>
      <c r="E21" s="29">
        <v>1</v>
      </c>
      <c r="F21" s="32">
        <v>291.09999999999997</v>
      </c>
      <c r="G21" s="30">
        <v>-30.449999999999992</v>
      </c>
      <c r="H21" s="31">
        <f t="shared" si="1"/>
        <v>0.10460322913088284</v>
      </c>
      <c r="I21" s="31">
        <f t="shared" si="2"/>
        <v>6.1674746650635479E-2</v>
      </c>
      <c r="J21" s="32">
        <f t="shared" si="5"/>
        <v>17.953518749999986</v>
      </c>
      <c r="K21" s="32">
        <f t="shared" si="3"/>
        <v>0.85492946428571359</v>
      </c>
      <c r="L21" s="29">
        <v>15</v>
      </c>
      <c r="M21" s="33">
        <f t="shared" si="6"/>
        <v>1.4</v>
      </c>
      <c r="N21" s="29">
        <v>202</v>
      </c>
      <c r="O21" s="34">
        <f t="shared" ref="O21:P21" si="29">D21/7</f>
        <v>3</v>
      </c>
      <c r="P21" s="34">
        <f t="shared" si="29"/>
        <v>0.14285714285714285</v>
      </c>
      <c r="Q21" s="29">
        <f t="shared" si="8"/>
        <v>64</v>
      </c>
      <c r="R21" s="29"/>
      <c r="S21" s="35">
        <v>1.3418530351437701</v>
      </c>
      <c r="T21" s="28" t="s">
        <v>33</v>
      </c>
      <c r="U21" s="36" t="s">
        <v>33</v>
      </c>
      <c r="V21" s="37" t="s">
        <v>33</v>
      </c>
      <c r="W21" s="28">
        <v>5</v>
      </c>
      <c r="X21" s="38">
        <f t="shared" si="9"/>
        <v>0.23809523809523808</v>
      </c>
      <c r="Y21" s="39">
        <f t="shared" si="10"/>
        <v>3.3833333333333324</v>
      </c>
      <c r="Z21" s="28">
        <v>4</v>
      </c>
      <c r="AA21" s="28" t="s">
        <v>34</v>
      </c>
      <c r="AB21" s="40">
        <f t="shared" si="11"/>
        <v>-0.69</v>
      </c>
      <c r="AC21" s="41">
        <v>3.3229166666666671E-2</v>
      </c>
      <c r="AD21" s="39">
        <f t="shared" si="12"/>
        <v>-0.96298125000000001</v>
      </c>
      <c r="AE21" s="39">
        <v>-5.42</v>
      </c>
      <c r="AF21" s="39">
        <v>-4.0118333333333336</v>
      </c>
      <c r="AG21" s="39">
        <v>0</v>
      </c>
    </row>
    <row r="22" spans="1:33" ht="15.75" customHeight="1" x14ac:dyDescent="0.2">
      <c r="A22" s="28" t="s">
        <v>64</v>
      </c>
      <c r="B22" s="28" t="s">
        <v>1020</v>
      </c>
      <c r="C22" s="15">
        <f t="shared" si="4"/>
        <v>14.116363636363637</v>
      </c>
      <c r="D22" s="29">
        <v>11</v>
      </c>
      <c r="E22" s="29">
        <v>0</v>
      </c>
      <c r="F22" s="30">
        <v>155.28</v>
      </c>
      <c r="G22" s="30">
        <v>-17.170000000000002</v>
      </c>
      <c r="H22" s="31">
        <f t="shared" si="1"/>
        <v>0.1105744461617723</v>
      </c>
      <c r="I22" s="31">
        <f t="shared" si="2"/>
        <v>6.802817222651554E-2</v>
      </c>
      <c r="J22" s="32">
        <f t="shared" si="5"/>
        <v>10.563414583333333</v>
      </c>
      <c r="K22" s="32">
        <f t="shared" si="3"/>
        <v>0.96031041666666672</v>
      </c>
      <c r="L22" s="29">
        <v>30</v>
      </c>
      <c r="M22" s="33">
        <f t="shared" si="6"/>
        <v>0.36666666666666664</v>
      </c>
      <c r="N22" s="29">
        <v>187</v>
      </c>
      <c r="O22" s="34">
        <f t="shared" ref="O22:P22" si="30">D22/7</f>
        <v>1.5714285714285714</v>
      </c>
      <c r="P22" s="34">
        <f t="shared" si="30"/>
        <v>0</v>
      </c>
      <c r="Q22" s="29">
        <f t="shared" si="8"/>
        <v>119</v>
      </c>
      <c r="R22" s="29"/>
      <c r="S22" s="35">
        <v>1.1505376344086</v>
      </c>
      <c r="T22" s="28">
        <v>345</v>
      </c>
      <c r="U22" s="36">
        <v>195</v>
      </c>
      <c r="V22" s="37" t="s">
        <v>1021</v>
      </c>
      <c r="W22" s="28">
        <v>7</v>
      </c>
      <c r="X22" s="38">
        <f t="shared" si="9"/>
        <v>0.63636363636363635</v>
      </c>
      <c r="Y22" s="39">
        <f t="shared" si="10"/>
        <v>1.1446666666666667</v>
      </c>
      <c r="Z22" s="28">
        <v>8</v>
      </c>
      <c r="AA22" s="28" t="s">
        <v>34</v>
      </c>
      <c r="AB22" s="40">
        <f t="shared" si="11"/>
        <v>-0.69</v>
      </c>
      <c r="AC22" s="41">
        <v>3.3229166666666671E-2</v>
      </c>
      <c r="AD22" s="39">
        <f t="shared" si="12"/>
        <v>-0.50441875000000003</v>
      </c>
      <c r="AE22" s="39">
        <v>-5.42</v>
      </c>
      <c r="AF22" s="39">
        <v>-4.0118333333333336</v>
      </c>
      <c r="AG22" s="39">
        <v>0</v>
      </c>
    </row>
    <row r="23" spans="1:33" ht="15.75" customHeight="1" x14ac:dyDescent="0.2">
      <c r="A23" s="28" t="s">
        <v>65</v>
      </c>
      <c r="B23" s="28" t="s">
        <v>1022</v>
      </c>
      <c r="C23" s="15">
        <f t="shared" si="4"/>
        <v>13.95</v>
      </c>
      <c r="D23" s="29">
        <v>1</v>
      </c>
      <c r="E23" s="29">
        <v>0</v>
      </c>
      <c r="F23" s="32">
        <v>13.95</v>
      </c>
      <c r="G23" s="30">
        <v>-8.25</v>
      </c>
      <c r="H23" s="31">
        <f t="shared" si="1"/>
        <v>0.59139784946236562</v>
      </c>
      <c r="I23" s="31">
        <f t="shared" si="2"/>
        <v>-0.4208021206690562</v>
      </c>
      <c r="J23" s="32">
        <f t="shared" si="5"/>
        <v>-5.8701895833333335</v>
      </c>
      <c r="K23" s="32">
        <f t="shared" si="3"/>
        <v>-5.8701895833333335</v>
      </c>
      <c r="L23" s="29">
        <v>12</v>
      </c>
      <c r="M23" s="33">
        <f t="shared" si="6"/>
        <v>8.3333333333333329E-2</v>
      </c>
      <c r="N23" s="29">
        <v>188</v>
      </c>
      <c r="O23" s="34">
        <f t="shared" ref="O23:P23" si="31">D23/7</f>
        <v>0.14285714285714285</v>
      </c>
      <c r="P23" s="34">
        <f t="shared" si="31"/>
        <v>0</v>
      </c>
      <c r="Q23" s="29">
        <f t="shared" si="8"/>
        <v>1316</v>
      </c>
      <c r="R23" s="29"/>
      <c r="S23" s="35">
        <v>1.1602209944751301</v>
      </c>
      <c r="T23" s="28">
        <v>345</v>
      </c>
      <c r="U23" s="36">
        <v>195</v>
      </c>
      <c r="V23" s="37" t="s">
        <v>1021</v>
      </c>
      <c r="W23" s="28">
        <v>0</v>
      </c>
      <c r="X23" s="38">
        <f t="shared" si="9"/>
        <v>0</v>
      </c>
      <c r="Y23" s="39">
        <f t="shared" si="10"/>
        <v>1.375</v>
      </c>
      <c r="Z23" s="28">
        <v>6</v>
      </c>
      <c r="AA23" s="28" t="s">
        <v>34</v>
      </c>
      <c r="AB23" s="40">
        <f t="shared" si="11"/>
        <v>-0.69</v>
      </c>
      <c r="AC23" s="41">
        <v>3.3229166666666671E-2</v>
      </c>
      <c r="AD23" s="39">
        <f t="shared" si="12"/>
        <v>-4.5856250000000001E-2</v>
      </c>
      <c r="AE23" s="39">
        <v>-5.42</v>
      </c>
      <c r="AF23" s="39">
        <v>-4.0118333333333336</v>
      </c>
      <c r="AG23" s="39">
        <v>0</v>
      </c>
    </row>
    <row r="24" spans="1:33" ht="15.75" customHeight="1" x14ac:dyDescent="0.2">
      <c r="A24" s="28" t="s">
        <v>66</v>
      </c>
      <c r="B24" s="28" t="s">
        <v>98</v>
      </c>
      <c r="C24" s="15">
        <f t="shared" si="4"/>
        <v>12.816666666666665</v>
      </c>
      <c r="D24" s="29">
        <v>39</v>
      </c>
      <c r="E24" s="29">
        <v>4</v>
      </c>
      <c r="F24" s="32">
        <v>499.84999999999991</v>
      </c>
      <c r="G24" s="32">
        <v>-66.019999999999982</v>
      </c>
      <c r="H24" s="31">
        <f t="shared" si="1"/>
        <v>0.13207962388716613</v>
      </c>
      <c r="I24" s="31">
        <f t="shared" si="2"/>
        <v>-2.1561255876763216E-2</v>
      </c>
      <c r="J24" s="32">
        <f t="shared" si="5"/>
        <v>-10.77739375000009</v>
      </c>
      <c r="K24" s="32">
        <f t="shared" si="3"/>
        <v>-0.27634342948718182</v>
      </c>
      <c r="L24" s="29">
        <v>41</v>
      </c>
      <c r="M24" s="33">
        <f t="shared" si="6"/>
        <v>0.95121951219512191</v>
      </c>
      <c r="N24" s="29">
        <v>148</v>
      </c>
      <c r="O24" s="34">
        <f t="shared" ref="O24:P24" si="32">D24/7</f>
        <v>5.5714285714285712</v>
      </c>
      <c r="P24" s="34">
        <f t="shared" si="32"/>
        <v>0.5714285714285714</v>
      </c>
      <c r="Q24" s="29">
        <f t="shared" si="8"/>
        <v>24</v>
      </c>
      <c r="R24" s="29"/>
      <c r="S24" s="35">
        <v>1.26193921852387</v>
      </c>
      <c r="T24" s="28">
        <v>345</v>
      </c>
      <c r="U24" s="36">
        <v>195</v>
      </c>
      <c r="V24" s="37" t="s">
        <v>1023</v>
      </c>
      <c r="W24" s="28">
        <v>28</v>
      </c>
      <c r="X24" s="38">
        <f t="shared" si="9"/>
        <v>0.71794871794871795</v>
      </c>
      <c r="Y24" s="39">
        <f t="shared" si="10"/>
        <v>1.7843243243243239</v>
      </c>
      <c r="Z24" s="28">
        <v>9</v>
      </c>
      <c r="AA24" s="28" t="s">
        <v>34</v>
      </c>
      <c r="AB24" s="40">
        <f t="shared" si="11"/>
        <v>-0.69</v>
      </c>
      <c r="AC24" s="41">
        <v>3.3229166666666671E-2</v>
      </c>
      <c r="AD24" s="39">
        <f t="shared" si="12"/>
        <v>-1.78839375</v>
      </c>
      <c r="AE24" s="39">
        <v>-5.42</v>
      </c>
      <c r="AF24" s="39">
        <v>-4.0118333333333336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12.991428571428571</v>
      </c>
      <c r="D25" s="29">
        <v>21</v>
      </c>
      <c r="E25" s="29">
        <v>0</v>
      </c>
      <c r="F25" s="32">
        <v>272.82</v>
      </c>
      <c r="G25" s="32">
        <v>-74.710000000000008</v>
      </c>
      <c r="H25" s="31">
        <f t="shared" si="1"/>
        <v>0.27384355985631553</v>
      </c>
      <c r="I25" s="31">
        <f t="shared" si="2"/>
        <v>-0.15323649750751411</v>
      </c>
      <c r="J25" s="32">
        <f t="shared" si="5"/>
        <v>-41.805981250000002</v>
      </c>
      <c r="K25" s="32">
        <f t="shared" si="3"/>
        <v>-1.9907610119047621</v>
      </c>
      <c r="L25" s="29">
        <v>40</v>
      </c>
      <c r="M25" s="33">
        <f t="shared" si="6"/>
        <v>0.52500000000000002</v>
      </c>
      <c r="N25" s="29">
        <v>124</v>
      </c>
      <c r="O25" s="34">
        <f t="shared" ref="O25:P25" si="33">D25/7</f>
        <v>3</v>
      </c>
      <c r="P25" s="34">
        <f t="shared" si="33"/>
        <v>0</v>
      </c>
      <c r="Q25" s="29">
        <f t="shared" si="8"/>
        <v>41</v>
      </c>
      <c r="R25" s="29"/>
      <c r="S25" s="35">
        <v>1.6223776223776221</v>
      </c>
      <c r="T25" s="28">
        <v>345</v>
      </c>
      <c r="U25" s="36">
        <v>195</v>
      </c>
      <c r="V25" s="37" t="s">
        <v>1023</v>
      </c>
      <c r="W25" s="14">
        <v>11</v>
      </c>
      <c r="X25" s="38">
        <f t="shared" si="9"/>
        <v>0.52380952380952384</v>
      </c>
      <c r="Y25" s="39">
        <f t="shared" si="10"/>
        <v>4.6693750000000005</v>
      </c>
      <c r="Z25" s="14">
        <v>5</v>
      </c>
      <c r="AA25" s="28" t="s">
        <v>34</v>
      </c>
      <c r="AB25" s="40">
        <f t="shared" si="11"/>
        <v>-0.69</v>
      </c>
      <c r="AC25" s="41">
        <v>3.3229166666666671E-2</v>
      </c>
      <c r="AD25" s="39">
        <f t="shared" si="12"/>
        <v>-0.96298125000000001</v>
      </c>
      <c r="AE25" s="39">
        <v>-5.42</v>
      </c>
      <c r="AF25" s="39">
        <v>-4.01</v>
      </c>
      <c r="AG25" s="39">
        <v>0</v>
      </c>
    </row>
    <row r="26" spans="1:33" ht="15.75" customHeight="1" x14ac:dyDescent="0.2">
      <c r="A26" s="14" t="s">
        <v>68</v>
      </c>
      <c r="B26" s="14" t="s">
        <v>1024</v>
      </c>
      <c r="C26" s="15">
        <f t="shared" si="4"/>
        <v>12.056818181818182</v>
      </c>
      <c r="D26" s="16">
        <v>22</v>
      </c>
      <c r="E26" s="16">
        <v>1</v>
      </c>
      <c r="F26" s="17">
        <v>265.25</v>
      </c>
      <c r="G26" s="17">
        <v>-65.03</v>
      </c>
      <c r="H26" s="31">
        <f t="shared" si="1"/>
        <v>0.24516493873704054</v>
      </c>
      <c r="I26" s="31">
        <f t="shared" si="2"/>
        <v>-0.14283784165881244</v>
      </c>
      <c r="J26" s="32">
        <f t="shared" si="5"/>
        <v>-37.8877375</v>
      </c>
      <c r="K26" s="32">
        <f t="shared" si="3"/>
        <v>-1.7221698863636363</v>
      </c>
      <c r="L26" s="16">
        <v>31</v>
      </c>
      <c r="M26" s="33">
        <f t="shared" si="6"/>
        <v>0.70967741935483875</v>
      </c>
      <c r="N26" s="16">
        <v>106</v>
      </c>
      <c r="O26" s="34">
        <f t="shared" ref="O26:P26" si="34">D26/7</f>
        <v>3.1428571428571428</v>
      </c>
      <c r="P26" s="34">
        <f t="shared" si="34"/>
        <v>0.14285714285714285</v>
      </c>
      <c r="Q26" s="29">
        <f t="shared" si="8"/>
        <v>32</v>
      </c>
      <c r="R26" s="29"/>
      <c r="S26" s="21">
        <v>1.7896749521988531</v>
      </c>
      <c r="T26" s="28">
        <v>150</v>
      </c>
      <c r="U26" s="36" t="s">
        <v>33</v>
      </c>
      <c r="V26" s="37" t="s">
        <v>33</v>
      </c>
      <c r="W26" s="14">
        <v>10</v>
      </c>
      <c r="X26" s="38">
        <f t="shared" si="9"/>
        <v>0.45454545454545453</v>
      </c>
      <c r="Y26" s="39">
        <f t="shared" si="10"/>
        <v>3.0966666666666667</v>
      </c>
      <c r="Z26" s="14">
        <v>11</v>
      </c>
      <c r="AA26" s="28" t="s">
        <v>34</v>
      </c>
      <c r="AB26" s="40">
        <f t="shared" si="11"/>
        <v>-0.69</v>
      </c>
      <c r="AC26" s="41">
        <v>3.3229166666666671E-2</v>
      </c>
      <c r="AD26" s="39">
        <f t="shared" si="12"/>
        <v>-1.0088375000000001</v>
      </c>
      <c r="AE26" s="25">
        <v>-4.95</v>
      </c>
      <c r="AF26" s="25">
        <v>-4.0186999999999999</v>
      </c>
      <c r="AG26" s="25">
        <v>0</v>
      </c>
    </row>
    <row r="27" spans="1:33" ht="15.75" customHeight="1" x14ac:dyDescent="0.2">
      <c r="A27" s="14" t="s">
        <v>69</v>
      </c>
      <c r="B27" s="14" t="s">
        <v>314</v>
      </c>
      <c r="C27" s="15">
        <f t="shared" si="4"/>
        <v>12.021176470588236</v>
      </c>
      <c r="D27" s="16">
        <v>34</v>
      </c>
      <c r="E27" s="16">
        <v>1</v>
      </c>
      <c r="F27" s="17">
        <v>408.72</v>
      </c>
      <c r="G27" s="17">
        <v>-78.7</v>
      </c>
      <c r="H27" s="31">
        <f t="shared" si="1"/>
        <v>0.19255235858289294</v>
      </c>
      <c r="I27" s="31">
        <f t="shared" si="2"/>
        <v>-9.2442044676061721E-2</v>
      </c>
      <c r="J27" s="32">
        <f t="shared" si="5"/>
        <v>-37.782912499999952</v>
      </c>
      <c r="K27" s="32">
        <f t="shared" si="3"/>
        <v>-1.1112621323529397</v>
      </c>
      <c r="L27" s="16">
        <v>43</v>
      </c>
      <c r="M27" s="33">
        <f t="shared" si="6"/>
        <v>0.79069767441860461</v>
      </c>
      <c r="N27" s="16">
        <v>63</v>
      </c>
      <c r="O27" s="34">
        <f t="shared" ref="O27:P27" si="35">D27/7</f>
        <v>4.8571428571428568</v>
      </c>
      <c r="P27" s="34">
        <f t="shared" si="35"/>
        <v>0.14285714285714285</v>
      </c>
      <c r="Q27" s="29">
        <f t="shared" si="8"/>
        <v>12</v>
      </c>
      <c r="R27" s="29"/>
      <c r="S27" s="21">
        <v>1.524720893141946</v>
      </c>
      <c r="T27" s="28">
        <v>150</v>
      </c>
      <c r="U27" s="36" t="s">
        <v>33</v>
      </c>
      <c r="V27" s="37" t="s">
        <v>33</v>
      </c>
      <c r="W27" s="14">
        <v>12</v>
      </c>
      <c r="X27" s="38">
        <f t="shared" si="9"/>
        <v>0.35294117647058826</v>
      </c>
      <c r="Y27" s="39">
        <f t="shared" si="10"/>
        <v>3.5772727272727276</v>
      </c>
      <c r="Z27" s="14">
        <v>10</v>
      </c>
      <c r="AA27" s="28" t="s">
        <v>34</v>
      </c>
      <c r="AB27" s="40">
        <f t="shared" si="11"/>
        <v>-0.69</v>
      </c>
      <c r="AC27" s="41">
        <v>3.3229166666666671E-2</v>
      </c>
      <c r="AD27" s="39">
        <f t="shared" si="12"/>
        <v>-1.5591125000000001</v>
      </c>
      <c r="AE27" s="25">
        <v>-4.95</v>
      </c>
      <c r="AF27" s="25">
        <v>-4.0186999999999999</v>
      </c>
      <c r="AG27" s="25">
        <v>0</v>
      </c>
    </row>
    <row r="28" spans="1:33" ht="15.75" customHeight="1" x14ac:dyDescent="0.2">
      <c r="A28" s="14" t="s">
        <v>70</v>
      </c>
      <c r="B28" s="14" t="s">
        <v>1025</v>
      </c>
      <c r="C28" s="15">
        <f t="shared" si="4"/>
        <v>11.05153846153846</v>
      </c>
      <c r="D28" s="16">
        <v>26</v>
      </c>
      <c r="E28" s="16">
        <v>0</v>
      </c>
      <c r="F28" s="17">
        <v>287.33999999999997</v>
      </c>
      <c r="G28" s="17">
        <v>-70.429999999999993</v>
      </c>
      <c r="H28" s="31">
        <f t="shared" si="1"/>
        <v>0.24511032226630472</v>
      </c>
      <c r="I28" s="31">
        <f t="shared" si="2"/>
        <v>-0.21079370258230684</v>
      </c>
      <c r="J28" s="32">
        <f t="shared" si="5"/>
        <v>-60.569462500000043</v>
      </c>
      <c r="K28" s="32">
        <f t="shared" si="3"/>
        <v>-2.329594711538463</v>
      </c>
      <c r="L28" s="16">
        <v>45</v>
      </c>
      <c r="M28" s="33">
        <f t="shared" si="6"/>
        <v>0.57777777777777772</v>
      </c>
      <c r="N28" s="16">
        <v>232</v>
      </c>
      <c r="O28" s="34">
        <f t="shared" ref="O28:P28" si="36">D28/7</f>
        <v>3.7142857142857144</v>
      </c>
      <c r="P28" s="34">
        <f t="shared" si="36"/>
        <v>0</v>
      </c>
      <c r="Q28" s="29">
        <f t="shared" si="8"/>
        <v>62</v>
      </c>
      <c r="R28" s="29"/>
      <c r="S28" s="21">
        <v>1.2862745098039221</v>
      </c>
      <c r="T28" s="28">
        <v>150</v>
      </c>
      <c r="U28" s="36" t="s">
        <v>33</v>
      </c>
      <c r="V28" s="37" t="s">
        <v>33</v>
      </c>
      <c r="W28" s="14">
        <v>11</v>
      </c>
      <c r="X28" s="38">
        <f t="shared" si="9"/>
        <v>0.42307692307692307</v>
      </c>
      <c r="Y28" s="39">
        <f t="shared" si="10"/>
        <v>4.1429411764705879</v>
      </c>
      <c r="Z28" s="14">
        <v>6</v>
      </c>
      <c r="AA28" s="28" t="s">
        <v>34</v>
      </c>
      <c r="AB28" s="40">
        <f t="shared" si="11"/>
        <v>-0.69</v>
      </c>
      <c r="AC28" s="41">
        <v>3.3229166666666671E-2</v>
      </c>
      <c r="AD28" s="39">
        <f t="shared" si="12"/>
        <v>-1.1922625</v>
      </c>
      <c r="AE28" s="25">
        <v>-4.95</v>
      </c>
      <c r="AF28" s="25">
        <v>-4.0186999999999999</v>
      </c>
      <c r="AG28" s="25">
        <v>0</v>
      </c>
    </row>
    <row r="29" spans="1:33" ht="15.75" customHeight="1" x14ac:dyDescent="0.2">
      <c r="A29" s="14" t="s">
        <v>71</v>
      </c>
      <c r="B29" s="14" t="s">
        <v>117</v>
      </c>
      <c r="C29" s="15">
        <f t="shared" si="4"/>
        <v>11.56542372881356</v>
      </c>
      <c r="D29" s="16">
        <v>59</v>
      </c>
      <c r="E29" s="16">
        <v>1</v>
      </c>
      <c r="F29" s="17">
        <v>682.36</v>
      </c>
      <c r="G29" s="17">
        <v>-69.62</v>
      </c>
      <c r="H29" s="31">
        <f t="shared" si="1"/>
        <v>0.10202825488012193</v>
      </c>
      <c r="I29" s="31">
        <f t="shared" si="2"/>
        <v>-2.6770768228501132E-2</v>
      </c>
      <c r="J29" s="32">
        <f t="shared" si="5"/>
        <v>-18.267301408400034</v>
      </c>
      <c r="K29" s="32">
        <f t="shared" si="3"/>
        <v>-0.30961527810847517</v>
      </c>
      <c r="L29" s="16">
        <v>62</v>
      </c>
      <c r="M29" s="33">
        <f t="shared" si="6"/>
        <v>0.95161290322580649</v>
      </c>
      <c r="N29" s="16">
        <v>289</v>
      </c>
      <c r="O29" s="34">
        <f t="shared" ref="O29:P29" si="37">D29/7</f>
        <v>8.4285714285714288</v>
      </c>
      <c r="P29" s="34">
        <f t="shared" si="37"/>
        <v>0.14285714285714285</v>
      </c>
      <c r="Q29" s="29">
        <f t="shared" si="8"/>
        <v>33</v>
      </c>
      <c r="R29" s="29"/>
      <c r="S29" s="21">
        <v>1.3997378768020969</v>
      </c>
      <c r="T29" s="28">
        <v>150</v>
      </c>
      <c r="U29" s="36" t="s">
        <v>33</v>
      </c>
      <c r="V29" s="37" t="s">
        <v>33</v>
      </c>
      <c r="W29" s="14">
        <v>22</v>
      </c>
      <c r="X29" s="38">
        <f t="shared" si="9"/>
        <v>0.3728813559322034</v>
      </c>
      <c r="Y29" s="39">
        <f t="shared" si="10"/>
        <v>2.1756250000000001</v>
      </c>
      <c r="Z29" s="14">
        <v>10</v>
      </c>
      <c r="AA29" s="28" t="s">
        <v>34</v>
      </c>
      <c r="AB29" s="40">
        <f t="shared" si="11"/>
        <v>-0.69</v>
      </c>
      <c r="AC29" s="41">
        <v>3.3229166666666671E-2</v>
      </c>
      <c r="AD29" s="39">
        <f t="shared" si="12"/>
        <v>-2.70551875</v>
      </c>
      <c r="AE29" s="25">
        <v>-4.95</v>
      </c>
      <c r="AF29" s="25">
        <v>-3.9643691975999999</v>
      </c>
      <c r="AG29" s="25">
        <v>0</v>
      </c>
    </row>
    <row r="30" spans="1:33" ht="15.75" customHeight="1" x14ac:dyDescent="0.2">
      <c r="A30" s="14" t="s">
        <v>72</v>
      </c>
      <c r="B30" s="14" t="s">
        <v>1026</v>
      </c>
      <c r="C30" s="15">
        <f t="shared" si="4"/>
        <v>11.953333333333331</v>
      </c>
      <c r="D30" s="16">
        <v>33</v>
      </c>
      <c r="E30" s="16">
        <v>1</v>
      </c>
      <c r="F30" s="17">
        <v>394.45999999999992</v>
      </c>
      <c r="G30" s="17">
        <v>-20.94</v>
      </c>
      <c r="H30" s="31">
        <f t="shared" si="1"/>
        <v>5.30852304416164E-2</v>
      </c>
      <c r="I30" s="31">
        <f t="shared" si="2"/>
        <v>4.7314202274501713E-2</v>
      </c>
      <c r="J30" s="32">
        <f t="shared" si="5"/>
        <v>18.663560229199941</v>
      </c>
      <c r="K30" s="32">
        <f t="shared" si="3"/>
        <v>0.56556243118787697</v>
      </c>
      <c r="L30" s="16">
        <v>28</v>
      </c>
      <c r="M30" s="33">
        <f t="shared" si="6"/>
        <v>1.1785714285714286</v>
      </c>
      <c r="N30" s="16">
        <v>227</v>
      </c>
      <c r="O30" s="34">
        <f t="shared" ref="O30:P30" si="38">D30/7</f>
        <v>4.7142857142857144</v>
      </c>
      <c r="P30" s="34">
        <f t="shared" si="38"/>
        <v>0.14285714285714285</v>
      </c>
      <c r="Q30" s="29">
        <f t="shared" si="8"/>
        <v>46</v>
      </c>
      <c r="R30" s="29"/>
      <c r="S30" s="21">
        <v>1.856515373352855</v>
      </c>
      <c r="T30" s="28">
        <v>150</v>
      </c>
      <c r="U30" s="36" t="s">
        <v>33</v>
      </c>
      <c r="V30" s="37" t="s">
        <v>33</v>
      </c>
      <c r="W30" s="14">
        <v>5</v>
      </c>
      <c r="X30" s="38">
        <f t="shared" si="9"/>
        <v>0.15151515151515152</v>
      </c>
      <c r="Y30" s="39">
        <f t="shared" si="10"/>
        <v>4.1880000000000006</v>
      </c>
      <c r="Z30" s="14">
        <v>0</v>
      </c>
      <c r="AA30" s="28" t="s">
        <v>34</v>
      </c>
      <c r="AB30" s="40">
        <f t="shared" si="11"/>
        <v>-0.69</v>
      </c>
      <c r="AC30" s="41">
        <v>3.3229166666666671E-2</v>
      </c>
      <c r="AD30" s="39">
        <f t="shared" si="12"/>
        <v>-1.51325625</v>
      </c>
      <c r="AE30" s="25">
        <v>-4.95</v>
      </c>
      <c r="AF30" s="25">
        <v>-3.9643691975999999</v>
      </c>
      <c r="AG30" s="25">
        <v>0</v>
      </c>
    </row>
    <row r="31" spans="1:33" ht="15.75" customHeight="1" x14ac:dyDescent="0.2">
      <c r="A31" s="14" t="s">
        <v>73</v>
      </c>
      <c r="B31" s="50" t="s">
        <v>1027</v>
      </c>
      <c r="C31" s="15">
        <f t="shared" si="4"/>
        <v>12.566923076923077</v>
      </c>
      <c r="D31" s="16">
        <v>13</v>
      </c>
      <c r="E31" s="16">
        <v>1</v>
      </c>
      <c r="F31" s="17">
        <v>163.37</v>
      </c>
      <c r="G31" s="42">
        <v>0</v>
      </c>
      <c r="H31" s="31">
        <f t="shared" si="1"/>
        <v>0</v>
      </c>
      <c r="I31" s="31">
        <f t="shared" si="2"/>
        <v>0.13699926045908048</v>
      </c>
      <c r="J31" s="32">
        <f t="shared" si="5"/>
        <v>22.381569181199978</v>
      </c>
      <c r="K31" s="32">
        <f t="shared" si="3"/>
        <v>1.7216591677846138</v>
      </c>
      <c r="L31" s="16">
        <v>10</v>
      </c>
      <c r="M31" s="33">
        <f t="shared" si="6"/>
        <v>1.3</v>
      </c>
      <c r="N31" s="16">
        <v>240</v>
      </c>
      <c r="O31" s="34">
        <f t="shared" ref="O31:P32" si="39">D31/7</f>
        <v>1.8571428571428572</v>
      </c>
      <c r="P31" s="34">
        <f t="shared" si="39"/>
        <v>0.14285714285714285</v>
      </c>
      <c r="Q31" s="29">
        <f t="shared" si="8"/>
        <v>120</v>
      </c>
      <c r="R31" s="29"/>
      <c r="S31" s="21">
        <v>1.5396226415094301</v>
      </c>
      <c r="T31" s="14">
        <v>150</v>
      </c>
      <c r="U31" s="22" t="s">
        <v>33</v>
      </c>
      <c r="V31" s="1" t="s">
        <v>1477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3.3229166666666671E-2</v>
      </c>
      <c r="AD31" s="39">
        <f t="shared" si="12"/>
        <v>-0.59613125</v>
      </c>
      <c r="AE31" s="43">
        <v>-4.95</v>
      </c>
      <c r="AF31" s="43">
        <v>-3.9643691975999999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12.832307692307692</v>
      </c>
      <c r="D32" s="52">
        <v>13</v>
      </c>
      <c r="E32" s="52">
        <v>3</v>
      </c>
      <c r="F32" s="53">
        <v>166.82</v>
      </c>
      <c r="G32" s="53">
        <v>0</v>
      </c>
      <c r="H32" s="31">
        <f t="shared" si="1"/>
        <v>0</v>
      </c>
      <c r="I32" s="31">
        <f t="shared" si="2"/>
        <v>0.15174480986212674</v>
      </c>
      <c r="J32" s="32">
        <f t="shared" si="5"/>
        <v>25.314069181199983</v>
      </c>
      <c r="K32" s="32">
        <f t="shared" si="3"/>
        <v>1.9472360908615371</v>
      </c>
      <c r="L32" s="52">
        <v>17</v>
      </c>
      <c r="M32" s="33">
        <f t="shared" si="6"/>
        <v>0.76470588235294112</v>
      </c>
      <c r="N32" s="52">
        <v>228</v>
      </c>
      <c r="O32" s="34">
        <f t="shared" si="39"/>
        <v>1.8571428571428572</v>
      </c>
      <c r="P32" s="34">
        <f t="shared" si="39"/>
        <v>0.42857142857142855</v>
      </c>
      <c r="Q32" s="29">
        <f t="shared" si="8"/>
        <v>99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1.7513812154696129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3.3229166666666671E-2</v>
      </c>
      <c r="AD32" s="39">
        <f t="shared" si="12"/>
        <v>-0.59613125</v>
      </c>
      <c r="AE32" s="58">
        <v>-4.95</v>
      </c>
      <c r="AF32" s="58">
        <v>-3.9643691975999999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7.83203125" customWidth="1"/>
    <col min="22" max="22" width="121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Info!B1:BJ5000""),3,FALSE),"""")"),"Black-SPT-3, 16/3, 10FT, 3 Prong Plug")</f>
        <v>Black-SPT-3, 16/3, 10FT, 3 Prong Plug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Info!B1:BJ5000""),2,FALSE),"""")"),"B01JN1JKIY")</f>
        <v>B01JN1JKIY</v>
      </c>
      <c r="B2" s="3" t="s">
        <v>1028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29.75" customHeight="1" x14ac:dyDescent="0.2">
      <c r="A3" s="76" t="s">
        <v>30</v>
      </c>
      <c r="B3" s="77"/>
      <c r="C3" s="47">
        <f>((AE32+AF32)/0.85)*-1</f>
        <v>8.2542050108235294</v>
      </c>
      <c r="D3" s="5">
        <f>SUM(D4:D99765)</f>
        <v>2574</v>
      </c>
      <c r="E3" s="5"/>
      <c r="F3" s="6">
        <f t="shared" ref="F3:G3" si="0">SUM(F4:F99765)</f>
        <v>31602.200000000008</v>
      </c>
      <c r="G3" s="6">
        <f t="shared" si="0"/>
        <v>-5.32</v>
      </c>
      <c r="H3" s="7">
        <f t="shared" ref="H3:H32" si="1">G3/F3*-1</f>
        <v>1.6834271031763607E-4</v>
      </c>
      <c r="I3" s="8">
        <f t="shared" ref="I3:I32" si="2">J3/F3</f>
        <v>0.25993334759724607</v>
      </c>
      <c r="J3" s="6">
        <f>SUM(J4:J99765)</f>
        <v>8214.4656374376918</v>
      </c>
      <c r="K3" s="6">
        <f t="shared" ref="K3:K32" si="3">J3/D3</f>
        <v>3.1913230914676349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Sheet!a1:g5000""),2,FALSE),"""")"),"26 - March
20.5 - April
20.5 - May
20.5 - June
13 - July
12 - Aug
13.5 - Sept
13.5 - Oct
14 - Nov
13 - Dec
22 - Jan
16.5 - Feb")</f>
        <v>26 - March
20.5 - April
20.5 - May
20.5 - June
13 - July
12 - Aug
13.5 - Sept
13.5 - Oct
14 - Nov
13 - Dec
22 - Jan
16.5 -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</v>
      </c>
      <c r="X3" s="7">
        <f>W3/D3</f>
        <v>3.885003885003885E-4</v>
      </c>
      <c r="Y3" s="6"/>
      <c r="Z3" s="5"/>
      <c r="AA3" s="5"/>
      <c r="AB3" s="5"/>
      <c r="AC3" s="5"/>
      <c r="AD3" s="6">
        <f>SUM(AD4:AD99765)</f>
        <v>-95.513677929702581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Info!B2:BZ7000""),37,FALSE)),"""")*-1"),-2.7660742592)</f>
        <v>-2.7660742591999998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102</v>
      </c>
      <c r="C4" s="15">
        <f t="shared" ref="C4:C32" si="4">IFERROR(F4/D4," - ")</f>
        <v>18.990000000000006</v>
      </c>
      <c r="D4" s="16">
        <v>23</v>
      </c>
      <c r="E4" s="16">
        <v>0</v>
      </c>
      <c r="F4" s="17">
        <v>436.7700000000001</v>
      </c>
      <c r="G4" s="17">
        <v>0</v>
      </c>
      <c r="H4" s="18">
        <f t="shared" si="1"/>
        <v>0</v>
      </c>
      <c r="I4" s="18">
        <f t="shared" si="2"/>
        <v>0.47279369708753605</v>
      </c>
      <c r="J4" s="17">
        <f t="shared" ref="J4:J32" si="5">F4*0.85+G4+AF4*D4+D4*AE4+AG4+AD4</f>
        <v>206.50210307692316</v>
      </c>
      <c r="K4" s="17">
        <f t="shared" si="3"/>
        <v>8.9783523076923117</v>
      </c>
      <c r="L4" s="16">
        <v>81</v>
      </c>
      <c r="M4" s="19">
        <f t="shared" ref="M4:M32" si="6">IFERROR(D4/L4,"-")</f>
        <v>0.2839506172839506</v>
      </c>
      <c r="N4" s="16">
        <v>26</v>
      </c>
      <c r="O4" s="20">
        <f t="shared" ref="O4:P4" si="7">D4/7</f>
        <v>3.2857142857142856</v>
      </c>
      <c r="P4" s="20">
        <f t="shared" si="7"/>
        <v>0</v>
      </c>
      <c r="Q4" s="16">
        <f t="shared" ref="Q4:Q32" si="8">ROUNDDOWN(N4/(O4+P4),0)</f>
        <v>7</v>
      </c>
      <c r="R4" s="16"/>
      <c r="S4" s="21">
        <v>2.2621951219512102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2.6888888888888889E-2</v>
      </c>
      <c r="AD4" s="25">
        <f t="shared" ref="AD4:AD32" si="12">IFERROR(AB4*AC4*D4*2,0)</f>
        <v>-0.85345333333333329</v>
      </c>
      <c r="AE4" s="25">
        <v>-4.9000000000000004</v>
      </c>
      <c r="AF4" s="25">
        <v>-2.2260410256410257</v>
      </c>
      <c r="AG4" s="25">
        <v>0</v>
      </c>
    </row>
    <row r="5" spans="1:33" ht="15.75" customHeight="1" x14ac:dyDescent="0.2">
      <c r="A5" s="28" t="s">
        <v>35</v>
      </c>
      <c r="B5" s="14" t="s">
        <v>102</v>
      </c>
      <c r="C5" s="15">
        <f t="shared" si="4"/>
        <v>18.990000000000006</v>
      </c>
      <c r="D5" s="29">
        <v>23</v>
      </c>
      <c r="E5" s="29">
        <v>0</v>
      </c>
      <c r="F5" s="30">
        <v>436.7700000000001</v>
      </c>
      <c r="G5" s="30">
        <v>-0.08</v>
      </c>
      <c r="H5" s="31">
        <f t="shared" si="1"/>
        <v>1.8316276301027996E-4</v>
      </c>
      <c r="I5" s="31">
        <f t="shared" si="2"/>
        <v>0.47260827011724549</v>
      </c>
      <c r="J5" s="32">
        <f t="shared" si="5"/>
        <v>206.42111413910936</v>
      </c>
      <c r="K5" s="32">
        <f t="shared" si="3"/>
        <v>8.9748310495264949</v>
      </c>
      <c r="L5" s="29">
        <v>106</v>
      </c>
      <c r="M5" s="33">
        <f t="shared" si="6"/>
        <v>0.21698113207547171</v>
      </c>
      <c r="N5" s="29">
        <v>3</v>
      </c>
      <c r="O5" s="34">
        <f t="shared" ref="O5:P5" si="13">D5/7</f>
        <v>3.2857142857142856</v>
      </c>
      <c r="P5" s="34">
        <f t="shared" si="13"/>
        <v>0</v>
      </c>
      <c r="Q5" s="29">
        <f t="shared" si="8"/>
        <v>0</v>
      </c>
      <c r="R5" s="29"/>
      <c r="S5" s="35">
        <v>2.6615186615186599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2.6920046349942061E-2</v>
      </c>
      <c r="AD5" s="39">
        <f t="shared" si="12"/>
        <v>-0.85444227114716098</v>
      </c>
      <c r="AE5" s="39">
        <v>-4.9000000000000004</v>
      </c>
      <c r="AF5" s="39">
        <v>-2.2260410256410257</v>
      </c>
      <c r="AG5" s="39">
        <v>0</v>
      </c>
    </row>
    <row r="6" spans="1:33" ht="15.75" customHeight="1" x14ac:dyDescent="0.2">
      <c r="A6" s="28" t="s">
        <v>37</v>
      </c>
      <c r="B6" s="14" t="s">
        <v>102</v>
      </c>
      <c r="C6" s="15">
        <f t="shared" si="4"/>
        <v>18.989999999999998</v>
      </c>
      <c r="D6" s="29">
        <v>3</v>
      </c>
      <c r="E6" s="29">
        <v>0</v>
      </c>
      <c r="F6" s="30">
        <v>56.97</v>
      </c>
      <c r="G6" s="30">
        <v>0</v>
      </c>
      <c r="H6" s="31">
        <f t="shared" si="1"/>
        <v>0</v>
      </c>
      <c r="I6" s="31">
        <f t="shared" si="2"/>
        <v>0.47279143288025544</v>
      </c>
      <c r="J6" s="32">
        <f t="shared" si="5"/>
        <v>26.934927931188152</v>
      </c>
      <c r="K6" s="32">
        <f t="shared" si="3"/>
        <v>8.9783093103960514</v>
      </c>
      <c r="L6" s="29">
        <v>114</v>
      </c>
      <c r="M6" s="33">
        <f t="shared" si="6"/>
        <v>2.6315789473684209E-2</v>
      </c>
      <c r="N6" s="29">
        <v>0</v>
      </c>
      <c r="O6" s="34">
        <f t="shared" ref="O6:P6" si="14">D6/7</f>
        <v>0.42857142857142855</v>
      </c>
      <c r="P6" s="34">
        <f t="shared" si="14"/>
        <v>0</v>
      </c>
      <c r="Q6" s="29">
        <f t="shared" si="8"/>
        <v>0</v>
      </c>
      <c r="R6" s="29"/>
      <c r="S6" s="35" t="e">
        <v>#N/A</v>
      </c>
      <c r="T6" s="28">
        <v>1740</v>
      </c>
      <c r="U6" s="36">
        <v>420</v>
      </c>
      <c r="V6" s="37" t="s">
        <v>1029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2.6920046349942061E-2</v>
      </c>
      <c r="AD6" s="39">
        <f t="shared" si="12"/>
        <v>-0.11144899188876012</v>
      </c>
      <c r="AE6" s="39">
        <v>-4.9000000000000004</v>
      </c>
      <c r="AF6" s="39">
        <v>-2.2260410256410257</v>
      </c>
      <c r="AG6" s="39">
        <v>0</v>
      </c>
    </row>
    <row r="7" spans="1:33" ht="15.75" customHeight="1" x14ac:dyDescent="0.2">
      <c r="A7" s="28" t="s">
        <v>39</v>
      </c>
      <c r="B7" s="28" t="s">
        <v>1030</v>
      </c>
      <c r="C7" s="15">
        <f t="shared" si="4"/>
        <v>18.990000000000006</v>
      </c>
      <c r="D7" s="29">
        <v>11</v>
      </c>
      <c r="E7" s="29">
        <v>0</v>
      </c>
      <c r="F7" s="30">
        <v>208.89000000000004</v>
      </c>
      <c r="G7" s="30">
        <v>0</v>
      </c>
      <c r="H7" s="31">
        <f t="shared" si="1"/>
        <v>0</v>
      </c>
      <c r="I7" s="31">
        <f t="shared" si="2"/>
        <v>0.47279369708753588</v>
      </c>
      <c r="J7" s="32">
        <f t="shared" si="5"/>
        <v>98.761875384615394</v>
      </c>
      <c r="K7" s="32">
        <f t="shared" si="3"/>
        <v>8.9783523076923082</v>
      </c>
      <c r="L7" s="29">
        <v>97</v>
      </c>
      <c r="M7" s="33">
        <f t="shared" si="6"/>
        <v>0.1134020618556701</v>
      </c>
      <c r="N7" s="29">
        <v>471</v>
      </c>
      <c r="O7" s="34">
        <f t="shared" ref="O7:P7" si="15">D7/7</f>
        <v>1.5714285714285714</v>
      </c>
      <c r="P7" s="34">
        <f t="shared" si="15"/>
        <v>0</v>
      </c>
      <c r="Q7" s="29">
        <f t="shared" si="8"/>
        <v>299</v>
      </c>
      <c r="R7" s="29"/>
      <c r="S7" s="35">
        <v>2.1931613677264501</v>
      </c>
      <c r="T7" s="28">
        <v>1230</v>
      </c>
      <c r="U7" s="36">
        <v>420</v>
      </c>
      <c r="V7" s="37" t="s">
        <v>1031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2.6888888888888889E-2</v>
      </c>
      <c r="AD7" s="39">
        <f t="shared" si="12"/>
        <v>-0.40817333333333328</v>
      </c>
      <c r="AE7" s="39">
        <v>-4.9000000000000004</v>
      </c>
      <c r="AF7" s="39">
        <v>-2.2260410256410257</v>
      </c>
      <c r="AG7" s="39">
        <v>0</v>
      </c>
    </row>
    <row r="8" spans="1:33" ht="15.75" customHeight="1" x14ac:dyDescent="0.2">
      <c r="A8" s="28" t="s">
        <v>41</v>
      </c>
      <c r="B8" s="28" t="s">
        <v>1032</v>
      </c>
      <c r="C8" s="15">
        <f t="shared" si="4"/>
        <v>13.378734177215197</v>
      </c>
      <c r="D8" s="29">
        <v>79</v>
      </c>
      <c r="E8" s="29">
        <v>0</v>
      </c>
      <c r="F8" s="30">
        <v>1056.9200000000005</v>
      </c>
      <c r="G8" s="30">
        <v>-0.08</v>
      </c>
      <c r="H8" s="31">
        <f t="shared" si="1"/>
        <v>7.5691632290050305E-5</v>
      </c>
      <c r="I8" s="31">
        <f t="shared" si="2"/>
        <v>0.31421543100076976</v>
      </c>
      <c r="J8" s="32">
        <f t="shared" si="5"/>
        <v>332.10057333333373</v>
      </c>
      <c r="K8" s="32">
        <f t="shared" si="3"/>
        <v>4.2038047257384017</v>
      </c>
      <c r="L8" s="29">
        <v>128</v>
      </c>
      <c r="M8" s="33">
        <f t="shared" si="6"/>
        <v>0.6171875</v>
      </c>
      <c r="N8" s="29">
        <v>401</v>
      </c>
      <c r="O8" s="34">
        <f t="shared" ref="O8:P8" si="16">D8/7</f>
        <v>11.285714285714286</v>
      </c>
      <c r="P8" s="34">
        <f t="shared" si="16"/>
        <v>0</v>
      </c>
      <c r="Q8" s="29">
        <f t="shared" si="8"/>
        <v>35</v>
      </c>
      <c r="R8" s="29"/>
      <c r="S8" s="35">
        <v>2.4205128205128199</v>
      </c>
      <c r="T8" s="28">
        <v>1320</v>
      </c>
      <c r="U8" s="36">
        <v>420</v>
      </c>
      <c r="V8" s="37" t="s">
        <v>1033</v>
      </c>
      <c r="W8" s="28">
        <v>1</v>
      </c>
      <c r="X8" s="38">
        <f t="shared" si="9"/>
        <v>1.2658227848101266E-2</v>
      </c>
      <c r="Y8" s="39">
        <f t="shared" si="10"/>
        <v>0.08</v>
      </c>
      <c r="Z8" s="28">
        <v>0</v>
      </c>
      <c r="AA8" s="28" t="s">
        <v>34</v>
      </c>
      <c r="AB8" s="40">
        <f t="shared" si="11"/>
        <v>-0.69</v>
      </c>
      <c r="AC8" s="41">
        <v>2.6888888888888889E-2</v>
      </c>
      <c r="AD8" s="39">
        <f t="shared" si="12"/>
        <v>-2.9314266666666664</v>
      </c>
      <c r="AE8" s="39">
        <v>-4.9000000000000004</v>
      </c>
      <c r="AF8" s="39">
        <v>-2.23</v>
      </c>
      <c r="AG8" s="39">
        <v>0</v>
      </c>
    </row>
    <row r="9" spans="1:33" ht="15.75" customHeight="1" x14ac:dyDescent="0.2">
      <c r="A9" s="28" t="s">
        <v>43</v>
      </c>
      <c r="B9" s="28" t="s">
        <v>1034</v>
      </c>
      <c r="C9" s="15">
        <f t="shared" si="4"/>
        <v>12.057777777777783</v>
      </c>
      <c r="D9" s="29">
        <v>171</v>
      </c>
      <c r="E9" s="29">
        <v>0</v>
      </c>
      <c r="F9" s="30">
        <v>2061.880000000001</v>
      </c>
      <c r="G9" s="30">
        <v>-4.92</v>
      </c>
      <c r="H9" s="31">
        <f t="shared" si="1"/>
        <v>2.3861718431722493E-3</v>
      </c>
      <c r="I9" s="31">
        <f t="shared" si="2"/>
        <v>0.25013510746727091</v>
      </c>
      <c r="J9" s="32">
        <f t="shared" si="5"/>
        <v>515.74857538461686</v>
      </c>
      <c r="K9" s="32">
        <f t="shared" si="3"/>
        <v>3.0160735402609173</v>
      </c>
      <c r="L9" s="29">
        <v>268</v>
      </c>
      <c r="M9" s="33">
        <f t="shared" si="6"/>
        <v>0.63805970149253732</v>
      </c>
      <c r="N9" s="29">
        <v>206</v>
      </c>
      <c r="O9" s="34">
        <f t="shared" ref="O9:P9" si="17">D9/7</f>
        <v>24.428571428571427</v>
      </c>
      <c r="P9" s="34">
        <f t="shared" si="17"/>
        <v>0</v>
      </c>
      <c r="Q9" s="29">
        <f t="shared" si="8"/>
        <v>8</v>
      </c>
      <c r="R9" s="29"/>
      <c r="S9" s="35">
        <v>3.7824639289678101</v>
      </c>
      <c r="T9" s="28">
        <v>1320</v>
      </c>
      <c r="U9" s="36">
        <v>420</v>
      </c>
      <c r="V9" s="37" t="s">
        <v>1035</v>
      </c>
      <c r="W9" s="28">
        <v>0</v>
      </c>
      <c r="X9" s="38">
        <f t="shared" si="9"/>
        <v>0</v>
      </c>
      <c r="Y9" s="39">
        <f t="shared" si="10"/>
        <v>1.64</v>
      </c>
      <c r="Z9" s="28">
        <v>3</v>
      </c>
      <c r="AA9" s="28" t="s">
        <v>34</v>
      </c>
      <c r="AB9" s="40">
        <f t="shared" si="11"/>
        <v>-0.69</v>
      </c>
      <c r="AC9" s="41">
        <v>2.6888888888888889E-2</v>
      </c>
      <c r="AD9" s="39">
        <f t="shared" si="12"/>
        <v>-6.3452399999999995</v>
      </c>
      <c r="AE9" s="39">
        <v>-4.9000000000000004</v>
      </c>
      <c r="AF9" s="39">
        <v>-2.2671589743589702</v>
      </c>
      <c r="AG9" s="39">
        <v>0</v>
      </c>
    </row>
    <row r="10" spans="1:33" ht="15.75" customHeight="1" x14ac:dyDescent="0.2">
      <c r="A10" s="28" t="s">
        <v>45</v>
      </c>
      <c r="B10" s="28" t="s">
        <v>532</v>
      </c>
      <c r="C10" s="15">
        <f t="shared" si="4"/>
        <v>12.04801470588237</v>
      </c>
      <c r="D10" s="29">
        <v>136</v>
      </c>
      <c r="E10" s="29">
        <v>0</v>
      </c>
      <c r="F10" s="30">
        <v>1638.5300000000022</v>
      </c>
      <c r="G10" s="30">
        <v>0</v>
      </c>
      <c r="H10" s="31">
        <f t="shared" si="1"/>
        <v>0</v>
      </c>
      <c r="I10" s="31">
        <f t="shared" si="2"/>
        <v>0.25203711425516451</v>
      </c>
      <c r="J10" s="32">
        <f t="shared" si="5"/>
        <v>412.97037282051531</v>
      </c>
      <c r="K10" s="32">
        <f t="shared" si="3"/>
        <v>3.0365468589743774</v>
      </c>
      <c r="L10" s="29">
        <v>240</v>
      </c>
      <c r="M10" s="33">
        <f t="shared" si="6"/>
        <v>0.56666666666666665</v>
      </c>
      <c r="N10" s="29">
        <v>105</v>
      </c>
      <c r="O10" s="34">
        <f t="shared" ref="O10:P10" si="18">D10/7</f>
        <v>19.428571428571427</v>
      </c>
      <c r="P10" s="34">
        <f t="shared" si="18"/>
        <v>0</v>
      </c>
      <c r="Q10" s="29">
        <f t="shared" si="8"/>
        <v>5</v>
      </c>
      <c r="R10" s="29"/>
      <c r="S10" s="35">
        <v>6.3079646017699096</v>
      </c>
      <c r="T10" s="28">
        <v>1320</v>
      </c>
      <c r="U10" s="36">
        <v>420</v>
      </c>
      <c r="V10" s="37" t="s">
        <v>1036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2.6888888888888889E-2</v>
      </c>
      <c r="AD10" s="39">
        <f t="shared" si="12"/>
        <v>-5.0465066666666658</v>
      </c>
      <c r="AE10" s="39">
        <v>-4.9000000000000004</v>
      </c>
      <c r="AF10" s="39">
        <v>-2.2671589743589702</v>
      </c>
      <c r="AG10" s="39">
        <v>0</v>
      </c>
    </row>
    <row r="11" spans="1:33" ht="15.75" customHeight="1" x14ac:dyDescent="0.2">
      <c r="A11" s="28" t="s">
        <v>47</v>
      </c>
      <c r="B11" s="28" t="s">
        <v>1037</v>
      </c>
      <c r="C11" s="15">
        <f t="shared" si="4"/>
        <v>12.706847826086971</v>
      </c>
      <c r="D11" s="29">
        <v>92</v>
      </c>
      <c r="E11" s="29">
        <v>0</v>
      </c>
      <c r="F11" s="30">
        <v>1169.0300000000013</v>
      </c>
      <c r="G11" s="30">
        <v>0</v>
      </c>
      <c r="H11" s="31">
        <f t="shared" si="1"/>
        <v>0</v>
      </c>
      <c r="I11" s="31">
        <f t="shared" si="2"/>
        <v>0.28304069273298554</v>
      </c>
      <c r="J11" s="32">
        <f t="shared" si="5"/>
        <v>330.88306102564246</v>
      </c>
      <c r="K11" s="32">
        <f t="shared" si="3"/>
        <v>3.5965550111482876</v>
      </c>
      <c r="L11" s="29">
        <v>158</v>
      </c>
      <c r="M11" s="33">
        <f t="shared" si="6"/>
        <v>0.58227848101265822</v>
      </c>
      <c r="N11" s="29">
        <v>493</v>
      </c>
      <c r="O11" s="34">
        <f t="shared" ref="O11:P11" si="19">D11/7</f>
        <v>13.142857142857142</v>
      </c>
      <c r="P11" s="34">
        <f t="shared" si="19"/>
        <v>0</v>
      </c>
      <c r="Q11" s="29">
        <f t="shared" si="8"/>
        <v>37</v>
      </c>
      <c r="R11" s="29"/>
      <c r="S11" s="35">
        <v>2.8463949843260101</v>
      </c>
      <c r="T11" s="28">
        <v>4794</v>
      </c>
      <c r="U11" s="36">
        <v>420</v>
      </c>
      <c r="V11" s="37" t="s">
        <v>1038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2.6888888888888889E-2</v>
      </c>
      <c r="AD11" s="39">
        <f t="shared" si="12"/>
        <v>-3.4138133333333331</v>
      </c>
      <c r="AE11" s="39">
        <v>-4.9000000000000004</v>
      </c>
      <c r="AF11" s="39">
        <v>-2.2671589743589702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12.454473684210548</v>
      </c>
      <c r="D12" s="29">
        <v>114</v>
      </c>
      <c r="E12" s="29">
        <v>0</v>
      </c>
      <c r="F12" s="30">
        <v>1419.8100000000024</v>
      </c>
      <c r="G12" s="30">
        <v>0</v>
      </c>
      <c r="H12" s="31">
        <f t="shared" si="1"/>
        <v>0</v>
      </c>
      <c r="I12" s="31">
        <f t="shared" si="2"/>
        <v>0.27155198014035598</v>
      </c>
      <c r="J12" s="32">
        <f t="shared" si="5"/>
        <v>385.55221692307947</v>
      </c>
      <c r="K12" s="32">
        <f t="shared" si="3"/>
        <v>3.3820369905533285</v>
      </c>
      <c r="L12" s="29">
        <v>162</v>
      </c>
      <c r="M12" s="33">
        <f t="shared" si="6"/>
        <v>0.70370370370370372</v>
      </c>
      <c r="N12" s="29">
        <v>388</v>
      </c>
      <c r="O12" s="34">
        <f t="shared" ref="O12:P12" si="20">D12/7</f>
        <v>16.285714285714285</v>
      </c>
      <c r="P12" s="34">
        <f t="shared" si="20"/>
        <v>0</v>
      </c>
      <c r="Q12" s="29">
        <f t="shared" si="8"/>
        <v>23</v>
      </c>
      <c r="R12" s="29"/>
      <c r="S12" s="35">
        <v>3.2493660185967799</v>
      </c>
      <c r="T12" s="28">
        <v>1770</v>
      </c>
      <c r="U12" s="36">
        <v>420</v>
      </c>
      <c r="V12" s="37" t="s">
        <v>1039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2.6888888888888889E-2</v>
      </c>
      <c r="AD12" s="39">
        <f t="shared" si="12"/>
        <v>-4.2301599999999997</v>
      </c>
      <c r="AE12" s="39">
        <v>-4.9000000000000004</v>
      </c>
      <c r="AF12" s="39">
        <v>-2.2671589743589702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12.239017341040459</v>
      </c>
      <c r="D13" s="29">
        <v>173</v>
      </c>
      <c r="E13" s="29">
        <v>0</v>
      </c>
      <c r="F13" s="32">
        <v>2117.3499999999995</v>
      </c>
      <c r="G13" s="30">
        <v>0</v>
      </c>
      <c r="H13" s="31">
        <f t="shared" si="1"/>
        <v>0</v>
      </c>
      <c r="I13" s="31">
        <f t="shared" si="2"/>
        <v>0.25960074936437832</v>
      </c>
      <c r="J13" s="32">
        <f t="shared" si="5"/>
        <v>549.66564666666625</v>
      </c>
      <c r="K13" s="32">
        <f t="shared" si="3"/>
        <v>3.177258073217724</v>
      </c>
      <c r="L13" s="29">
        <v>194</v>
      </c>
      <c r="M13" s="33">
        <f t="shared" si="6"/>
        <v>0.89175257731958768</v>
      </c>
      <c r="N13" s="29">
        <v>209</v>
      </c>
      <c r="O13" s="34">
        <f t="shared" ref="O13:P13" si="21">D13/7</f>
        <v>24.714285714285715</v>
      </c>
      <c r="P13" s="34">
        <f t="shared" si="21"/>
        <v>0</v>
      </c>
      <c r="Q13" s="29">
        <f t="shared" si="8"/>
        <v>8</v>
      </c>
      <c r="R13" s="29"/>
      <c r="S13" s="35">
        <v>3.8492753623188398</v>
      </c>
      <c r="T13" s="28">
        <v>1200</v>
      </c>
      <c r="U13" s="36">
        <v>150</v>
      </c>
      <c r="V13" s="37" t="s">
        <v>1040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2.6888888888888889E-2</v>
      </c>
      <c r="AD13" s="39">
        <f t="shared" si="12"/>
        <v>-6.4194533333333323</v>
      </c>
      <c r="AE13" s="39">
        <v>-4.9000000000000004</v>
      </c>
      <c r="AF13" s="39">
        <v>-2.2888000000000002</v>
      </c>
      <c r="AG13" s="39">
        <v>0</v>
      </c>
    </row>
    <row r="14" spans="1:33" ht="15.75" customHeight="1" x14ac:dyDescent="0.2">
      <c r="A14" s="28" t="s">
        <v>53</v>
      </c>
      <c r="B14" s="28" t="s">
        <v>100</v>
      </c>
      <c r="C14" s="15">
        <f t="shared" si="4"/>
        <v>13.130360824742272</v>
      </c>
      <c r="D14" s="29">
        <v>194</v>
      </c>
      <c r="E14" s="29">
        <v>0</v>
      </c>
      <c r="F14" s="32">
        <v>2547.2900000000009</v>
      </c>
      <c r="G14" s="30">
        <v>-0.08</v>
      </c>
      <c r="H14" s="31">
        <f t="shared" si="1"/>
        <v>3.1405925512996152E-5</v>
      </c>
      <c r="I14" s="31">
        <f t="shared" si="2"/>
        <v>0.29964809922178742</v>
      </c>
      <c r="J14" s="32">
        <f t="shared" si="5"/>
        <v>763.29060666666714</v>
      </c>
      <c r="K14" s="32">
        <f t="shared" si="3"/>
        <v>3.934487663230243</v>
      </c>
      <c r="L14" s="29">
        <v>177</v>
      </c>
      <c r="M14" s="33">
        <f t="shared" si="6"/>
        <v>1.0960451977401129</v>
      </c>
      <c r="N14" s="29">
        <v>19</v>
      </c>
      <c r="O14" s="34">
        <f t="shared" ref="O14:P14" si="22">D14/7</f>
        <v>27.714285714285715</v>
      </c>
      <c r="P14" s="34">
        <f t="shared" si="22"/>
        <v>0</v>
      </c>
      <c r="Q14" s="29">
        <f t="shared" si="8"/>
        <v>0</v>
      </c>
      <c r="R14" s="29"/>
      <c r="S14" s="35">
        <v>16.908366533864498</v>
      </c>
      <c r="T14" s="28">
        <v>1200</v>
      </c>
      <c r="U14" s="36">
        <v>150</v>
      </c>
      <c r="V14" s="37" t="s">
        <v>1040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2.6888888888888889E-2</v>
      </c>
      <c r="AD14" s="39">
        <f t="shared" si="12"/>
        <v>-7.1986933333333329</v>
      </c>
      <c r="AE14" s="39">
        <v>-4.9000000000000004</v>
      </c>
      <c r="AF14" s="39">
        <v>-2.2888000000000002</v>
      </c>
      <c r="AG14" s="39">
        <v>0</v>
      </c>
    </row>
    <row r="15" spans="1:33" ht="15.75" customHeight="1" x14ac:dyDescent="0.2">
      <c r="A15" s="28" t="s">
        <v>54</v>
      </c>
      <c r="B15" s="28" t="s">
        <v>100</v>
      </c>
      <c r="C15" s="15">
        <f t="shared" si="4"/>
        <v>13.15</v>
      </c>
      <c r="D15" s="29">
        <v>1</v>
      </c>
      <c r="E15" s="29">
        <v>0</v>
      </c>
      <c r="F15" s="32">
        <v>13.15</v>
      </c>
      <c r="G15" s="30">
        <v>0</v>
      </c>
      <c r="H15" s="31">
        <f t="shared" si="1"/>
        <v>0</v>
      </c>
      <c r="I15" s="31">
        <f t="shared" si="2"/>
        <v>0.29745956907477822</v>
      </c>
      <c r="J15" s="32">
        <f t="shared" si="5"/>
        <v>3.9115933333333337</v>
      </c>
      <c r="K15" s="32">
        <f t="shared" si="3"/>
        <v>3.9115933333333337</v>
      </c>
      <c r="L15" s="29">
        <v>108</v>
      </c>
      <c r="M15" s="33">
        <f t="shared" si="6"/>
        <v>9.2592592592592587E-3</v>
      </c>
      <c r="N15" s="29">
        <v>1</v>
      </c>
      <c r="O15" s="34">
        <f t="shared" ref="O15:P15" si="23">D15/7</f>
        <v>0.14285714285714285</v>
      </c>
      <c r="P15" s="34">
        <f t="shared" si="23"/>
        <v>0</v>
      </c>
      <c r="Q15" s="29">
        <f t="shared" si="8"/>
        <v>7</v>
      </c>
      <c r="R15" s="29"/>
      <c r="S15" s="35">
        <v>27.282051282051199</v>
      </c>
      <c r="T15" s="28">
        <v>1200</v>
      </c>
      <c r="U15" s="36">
        <v>150</v>
      </c>
      <c r="V15" s="37" t="s">
        <v>1041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2.6888888888888889E-2</v>
      </c>
      <c r="AD15" s="39">
        <f t="shared" si="12"/>
        <v>-3.7106666666666663E-2</v>
      </c>
      <c r="AE15" s="39">
        <v>-4.9000000000000004</v>
      </c>
      <c r="AF15" s="39">
        <v>-2.3288000000000002</v>
      </c>
      <c r="AG15" s="39">
        <v>0</v>
      </c>
    </row>
    <row r="16" spans="1:33" ht="15.75" customHeight="1" x14ac:dyDescent="0.2">
      <c r="A16" s="28" t="s">
        <v>56</v>
      </c>
      <c r="B16" s="28" t="s">
        <v>1042</v>
      </c>
      <c r="C16" s="15">
        <f t="shared" si="4"/>
        <v>11.950000000000014</v>
      </c>
      <c r="D16" s="29">
        <v>71</v>
      </c>
      <c r="E16" s="29">
        <v>0</v>
      </c>
      <c r="F16" s="32">
        <v>848.45000000000095</v>
      </c>
      <c r="G16" s="30">
        <v>0</v>
      </c>
      <c r="H16" s="31">
        <f t="shared" si="1"/>
        <v>0</v>
      </c>
      <c r="I16" s="31">
        <f t="shared" si="2"/>
        <v>0.2419743375174343</v>
      </c>
      <c r="J16" s="32">
        <f t="shared" si="5"/>
        <v>205.30312666666737</v>
      </c>
      <c r="K16" s="32">
        <f t="shared" si="3"/>
        <v>2.891593333333343</v>
      </c>
      <c r="L16" s="29">
        <v>123</v>
      </c>
      <c r="M16" s="33">
        <f t="shared" si="6"/>
        <v>0.57723577235772361</v>
      </c>
      <c r="N16" s="29">
        <v>190</v>
      </c>
      <c r="O16" s="34">
        <f t="shared" ref="O16:P16" si="24">D16/7</f>
        <v>10.142857142857142</v>
      </c>
      <c r="P16" s="34">
        <f t="shared" si="24"/>
        <v>0</v>
      </c>
      <c r="Q16" s="29">
        <f t="shared" si="8"/>
        <v>18</v>
      </c>
      <c r="R16" s="29"/>
      <c r="S16" s="35">
        <v>3.5037468776019902</v>
      </c>
      <c r="T16" s="28">
        <v>1200</v>
      </c>
      <c r="U16" s="36">
        <v>150</v>
      </c>
      <c r="V16" s="37" t="s">
        <v>1041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2.6888888888888889E-2</v>
      </c>
      <c r="AD16" s="39">
        <f t="shared" si="12"/>
        <v>-2.634573333333333</v>
      </c>
      <c r="AE16" s="39">
        <v>-4.9000000000000004</v>
      </c>
      <c r="AF16" s="39">
        <v>-2.3288000000000002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11.432727272727291</v>
      </c>
      <c r="D17" s="29">
        <v>88</v>
      </c>
      <c r="E17" s="29">
        <v>0</v>
      </c>
      <c r="F17" s="32">
        <v>1006.0800000000016</v>
      </c>
      <c r="G17" s="30">
        <v>0</v>
      </c>
      <c r="H17" s="31">
        <f t="shared" si="1"/>
        <v>0</v>
      </c>
      <c r="I17" s="31">
        <f t="shared" si="2"/>
        <v>0.21446427056827919</v>
      </c>
      <c r="J17" s="32">
        <f t="shared" si="5"/>
        <v>215.76821333333467</v>
      </c>
      <c r="K17" s="32">
        <f t="shared" si="3"/>
        <v>2.4519115151515303</v>
      </c>
      <c r="L17" s="29">
        <v>145</v>
      </c>
      <c r="M17" s="33">
        <f t="shared" si="6"/>
        <v>0.60689655172413792</v>
      </c>
      <c r="N17" s="29">
        <v>153</v>
      </c>
      <c r="O17" s="34">
        <f t="shared" ref="O17:P17" si="25">D17/7</f>
        <v>12.571428571428571</v>
      </c>
      <c r="P17" s="34">
        <f t="shared" si="25"/>
        <v>0</v>
      </c>
      <c r="Q17" s="29">
        <f t="shared" si="8"/>
        <v>12</v>
      </c>
      <c r="R17" s="29"/>
      <c r="S17" s="35">
        <v>4.6350515463917503</v>
      </c>
      <c r="T17" s="28">
        <v>840</v>
      </c>
      <c r="U17" s="36">
        <v>150</v>
      </c>
      <c r="V17" s="37" t="s">
        <v>1043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2.6888888888888889E-2</v>
      </c>
      <c r="AD17" s="39">
        <f t="shared" si="12"/>
        <v>-3.2653866666666662</v>
      </c>
      <c r="AE17" s="39">
        <v>-4.9000000000000004</v>
      </c>
      <c r="AF17" s="39">
        <v>-2.3288000000000002</v>
      </c>
      <c r="AG17" s="39">
        <v>0</v>
      </c>
    </row>
    <row r="18" spans="1:33" ht="15.75" customHeight="1" x14ac:dyDescent="0.2">
      <c r="A18" s="28" t="s">
        <v>59</v>
      </c>
      <c r="B18" s="28" t="s">
        <v>1044</v>
      </c>
      <c r="C18" s="15">
        <f t="shared" si="4"/>
        <v>11.006643835616465</v>
      </c>
      <c r="D18" s="29">
        <v>146</v>
      </c>
      <c r="E18" s="29">
        <v>0</v>
      </c>
      <c r="F18" s="32">
        <v>1606.9700000000039</v>
      </c>
      <c r="G18" s="30">
        <v>-0.08</v>
      </c>
      <c r="H18" s="31">
        <f t="shared" si="1"/>
        <v>4.9783132230221978E-5</v>
      </c>
      <c r="I18" s="31">
        <f t="shared" si="2"/>
        <v>0.18981196081237919</v>
      </c>
      <c r="J18" s="32">
        <f t="shared" si="5"/>
        <v>305.02212666666975</v>
      </c>
      <c r="K18" s="32">
        <f t="shared" si="3"/>
        <v>2.0891926484018475</v>
      </c>
      <c r="L18" s="29">
        <v>185</v>
      </c>
      <c r="M18" s="33">
        <f t="shared" si="6"/>
        <v>0.78918918918918923</v>
      </c>
      <c r="N18" s="29">
        <v>377</v>
      </c>
      <c r="O18" s="34">
        <f t="shared" ref="O18:P18" si="26">D18/7</f>
        <v>20.857142857142858</v>
      </c>
      <c r="P18" s="34">
        <f t="shared" si="26"/>
        <v>0</v>
      </c>
      <c r="Q18" s="29">
        <f t="shared" si="8"/>
        <v>18</v>
      </c>
      <c r="R18" s="29"/>
      <c r="S18" s="35">
        <v>6.5185185185185102</v>
      </c>
      <c r="T18" s="28">
        <v>570</v>
      </c>
      <c r="U18" s="36">
        <v>0</v>
      </c>
      <c r="V18" s="37" t="s">
        <v>1045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2.6888888888888889E-2</v>
      </c>
      <c r="AD18" s="39">
        <f t="shared" si="12"/>
        <v>-5.4175733333333325</v>
      </c>
      <c r="AE18" s="39">
        <v>-4.9000000000000004</v>
      </c>
      <c r="AF18" s="39">
        <v>-2.3288000000000002</v>
      </c>
      <c r="AG18" s="39">
        <v>0</v>
      </c>
    </row>
    <row r="19" spans="1:33" ht="15.75" customHeight="1" x14ac:dyDescent="0.2">
      <c r="A19" s="28" t="s">
        <v>60</v>
      </c>
      <c r="B19" s="28" t="s">
        <v>972</v>
      </c>
      <c r="C19" s="15">
        <f t="shared" si="4"/>
        <v>12.297851851851846</v>
      </c>
      <c r="D19" s="29">
        <v>135</v>
      </c>
      <c r="E19" s="29">
        <v>0</v>
      </c>
      <c r="F19" s="32">
        <v>1660.2099999999991</v>
      </c>
      <c r="G19" s="30">
        <v>0</v>
      </c>
      <c r="H19" s="31">
        <f t="shared" si="1"/>
        <v>0</v>
      </c>
      <c r="I19" s="31">
        <f t="shared" si="2"/>
        <v>0.25039067346901861</v>
      </c>
      <c r="J19" s="32">
        <f t="shared" si="5"/>
        <v>415.7010999999992</v>
      </c>
      <c r="K19" s="32">
        <f t="shared" si="3"/>
        <v>3.0792674074074013</v>
      </c>
      <c r="L19" s="29">
        <v>192</v>
      </c>
      <c r="M19" s="33">
        <f t="shared" si="6"/>
        <v>0.703125</v>
      </c>
      <c r="N19" s="29">
        <v>956</v>
      </c>
      <c r="O19" s="34">
        <f t="shared" ref="O19:P19" si="27">D19/7</f>
        <v>19.285714285714285</v>
      </c>
      <c r="P19" s="34">
        <f t="shared" si="27"/>
        <v>0</v>
      </c>
      <c r="Q19" s="29">
        <f t="shared" si="8"/>
        <v>49</v>
      </c>
      <c r="R19" s="29"/>
      <c r="S19" s="35">
        <v>4.6672519754170301</v>
      </c>
      <c r="T19" s="28">
        <v>570</v>
      </c>
      <c r="U19" s="36">
        <v>270</v>
      </c>
      <c r="V19" s="37" t="s">
        <v>1045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2.6888888888888889E-2</v>
      </c>
      <c r="AD19" s="39">
        <f t="shared" si="12"/>
        <v>-5.0093999999999994</v>
      </c>
      <c r="AE19" s="39">
        <v>-4.9000000000000004</v>
      </c>
      <c r="AF19" s="39">
        <v>-2.4368000000000003</v>
      </c>
      <c r="AG19" s="39">
        <v>0</v>
      </c>
    </row>
    <row r="20" spans="1:33" ht="15.75" customHeight="1" x14ac:dyDescent="0.2">
      <c r="A20" s="28" t="s">
        <v>62</v>
      </c>
      <c r="B20" s="28" t="s">
        <v>1046</v>
      </c>
      <c r="C20" s="15">
        <f t="shared" si="4"/>
        <v>12.516607142857127</v>
      </c>
      <c r="D20" s="29">
        <v>112</v>
      </c>
      <c r="E20" s="29">
        <v>0</v>
      </c>
      <c r="F20" s="32">
        <v>1401.8599999999983</v>
      </c>
      <c r="G20" s="30">
        <v>-0.08</v>
      </c>
      <c r="H20" s="31">
        <f t="shared" si="1"/>
        <v>5.7067039504658165E-5</v>
      </c>
      <c r="I20" s="31">
        <f t="shared" si="2"/>
        <v>0.26081310069003488</v>
      </c>
      <c r="J20" s="32">
        <f t="shared" si="5"/>
        <v>365.62345333333184</v>
      </c>
      <c r="K20" s="32">
        <f t="shared" si="3"/>
        <v>3.2644951190476057</v>
      </c>
      <c r="L20" s="29">
        <v>151</v>
      </c>
      <c r="M20" s="33">
        <f t="shared" si="6"/>
        <v>0.74172185430463577</v>
      </c>
      <c r="N20" s="29">
        <v>822</v>
      </c>
      <c r="O20" s="34">
        <f t="shared" ref="O20:P20" si="28">D20/7</f>
        <v>16</v>
      </c>
      <c r="P20" s="34">
        <f t="shared" si="28"/>
        <v>0</v>
      </c>
      <c r="Q20" s="29">
        <f t="shared" si="8"/>
        <v>51</v>
      </c>
      <c r="R20" s="29"/>
      <c r="S20" s="35">
        <v>2.78977272727272</v>
      </c>
      <c r="T20" s="28">
        <v>270</v>
      </c>
      <c r="U20" s="36">
        <v>270</v>
      </c>
      <c r="V20" s="37" t="s">
        <v>1047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2.6888888888888889E-2</v>
      </c>
      <c r="AD20" s="39">
        <f t="shared" si="12"/>
        <v>-4.155946666666666</v>
      </c>
      <c r="AE20" s="39">
        <v>-4.9000000000000004</v>
      </c>
      <c r="AF20" s="39">
        <v>-2.4368000000000003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11.732921348314607</v>
      </c>
      <c r="D21" s="29">
        <v>89</v>
      </c>
      <c r="E21" s="29">
        <v>0</v>
      </c>
      <c r="F21" s="32">
        <v>1044.23</v>
      </c>
      <c r="G21" s="30">
        <v>0</v>
      </c>
      <c r="H21" s="31">
        <f t="shared" si="1"/>
        <v>0</v>
      </c>
      <c r="I21" s="31">
        <f t="shared" si="2"/>
        <v>0.22151997803804391</v>
      </c>
      <c r="J21" s="32">
        <f t="shared" si="5"/>
        <v>231.3178066666666</v>
      </c>
      <c r="K21" s="32">
        <f t="shared" si="3"/>
        <v>2.5990764794007482</v>
      </c>
      <c r="L21" s="29">
        <v>73</v>
      </c>
      <c r="M21" s="33">
        <f t="shared" si="6"/>
        <v>1.2191780821917808</v>
      </c>
      <c r="N21" s="29">
        <v>656</v>
      </c>
      <c r="O21" s="34">
        <f t="shared" ref="O21:P21" si="29">D21/7</f>
        <v>12.714285714285714</v>
      </c>
      <c r="P21" s="34">
        <f t="shared" si="29"/>
        <v>0</v>
      </c>
      <c r="Q21" s="29">
        <f t="shared" si="8"/>
        <v>51</v>
      </c>
      <c r="R21" s="29"/>
      <c r="S21" s="35">
        <v>3.6295399515738498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2.6888888888888889E-2</v>
      </c>
      <c r="AD21" s="39">
        <f t="shared" si="12"/>
        <v>-3.3024933333333331</v>
      </c>
      <c r="AE21" s="39">
        <v>-4.9000000000000004</v>
      </c>
      <c r="AF21" s="39">
        <v>-2.4368000000000003</v>
      </c>
      <c r="AG21" s="39">
        <v>0</v>
      </c>
    </row>
    <row r="22" spans="1:33" ht="15.75" customHeight="1" x14ac:dyDescent="0.2">
      <c r="A22" s="28" t="s">
        <v>64</v>
      </c>
      <c r="B22" s="28" t="s">
        <v>1048</v>
      </c>
      <c r="C22" s="15">
        <f t="shared" si="4"/>
        <v>11.505862068965516</v>
      </c>
      <c r="D22" s="29">
        <v>116</v>
      </c>
      <c r="E22" s="29">
        <v>1</v>
      </c>
      <c r="F22" s="30">
        <v>1334.6799999999998</v>
      </c>
      <c r="G22" s="30">
        <v>0</v>
      </c>
      <c r="H22" s="31">
        <f t="shared" si="1"/>
        <v>0</v>
      </c>
      <c r="I22" s="31">
        <f t="shared" si="2"/>
        <v>0.20911741141447121</v>
      </c>
      <c r="J22" s="32">
        <f t="shared" si="5"/>
        <v>279.10482666666638</v>
      </c>
      <c r="K22" s="32">
        <f t="shared" si="3"/>
        <v>2.4060760919540205</v>
      </c>
      <c r="L22" s="29">
        <v>140</v>
      </c>
      <c r="M22" s="33">
        <f t="shared" si="6"/>
        <v>0.82857142857142863</v>
      </c>
      <c r="N22" s="29">
        <v>611</v>
      </c>
      <c r="O22" s="34">
        <f t="shared" ref="O22:P22" si="30">D22/7</f>
        <v>16.571428571428573</v>
      </c>
      <c r="P22" s="34">
        <f t="shared" si="30"/>
        <v>0.14285714285714285</v>
      </c>
      <c r="Q22" s="29">
        <f t="shared" si="8"/>
        <v>36</v>
      </c>
      <c r="R22" s="29"/>
      <c r="S22" s="35">
        <v>3.7962116263879802</v>
      </c>
      <c r="T22" s="28">
        <v>1890</v>
      </c>
      <c r="U22" s="36">
        <v>270</v>
      </c>
      <c r="V22" s="37" t="s">
        <v>1049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2.6888888888888889E-2</v>
      </c>
      <c r="AD22" s="39">
        <f t="shared" si="12"/>
        <v>-4.3043733333333325</v>
      </c>
      <c r="AE22" s="39">
        <v>-4.9000000000000004</v>
      </c>
      <c r="AF22" s="39">
        <v>-2.4368000000000003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11.349347826086962</v>
      </c>
      <c r="D23" s="29">
        <v>138</v>
      </c>
      <c r="E23" s="29">
        <v>0</v>
      </c>
      <c r="F23" s="32">
        <v>1566.2100000000007</v>
      </c>
      <c r="G23" s="30">
        <v>0</v>
      </c>
      <c r="H23" s="31">
        <f t="shared" si="1"/>
        <v>0</v>
      </c>
      <c r="I23" s="31">
        <f t="shared" si="2"/>
        <v>0.20027926012475999</v>
      </c>
      <c r="J23" s="32">
        <f t="shared" si="5"/>
        <v>313.67938000000049</v>
      </c>
      <c r="K23" s="32">
        <f t="shared" si="3"/>
        <v>2.2730389855072501</v>
      </c>
      <c r="L23" s="29">
        <v>128</v>
      </c>
      <c r="M23" s="33">
        <f t="shared" si="6"/>
        <v>1.078125</v>
      </c>
      <c r="N23" s="29">
        <v>484</v>
      </c>
      <c r="O23" s="34">
        <f t="shared" ref="O23:P23" si="31">D23/7</f>
        <v>19.714285714285715</v>
      </c>
      <c r="P23" s="34">
        <f t="shared" si="31"/>
        <v>0</v>
      </c>
      <c r="Q23" s="29">
        <f t="shared" si="8"/>
        <v>24</v>
      </c>
      <c r="R23" s="29"/>
      <c r="S23" s="35">
        <v>5.3296703296703196</v>
      </c>
      <c r="T23" s="28">
        <v>2700</v>
      </c>
      <c r="U23" s="36">
        <v>270</v>
      </c>
      <c r="V23" s="37" t="s">
        <v>1050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2.6888888888888889E-2</v>
      </c>
      <c r="AD23" s="39">
        <f t="shared" si="12"/>
        <v>-5.1207199999999995</v>
      </c>
      <c r="AE23" s="39">
        <v>-4.9000000000000004</v>
      </c>
      <c r="AF23" s="39">
        <v>-2.4368000000000003</v>
      </c>
      <c r="AG23" s="39">
        <v>0</v>
      </c>
    </row>
    <row r="24" spans="1:33" ht="15.75" customHeight="1" x14ac:dyDescent="0.2">
      <c r="A24" s="28" t="s">
        <v>66</v>
      </c>
      <c r="B24" s="28" t="s">
        <v>240</v>
      </c>
      <c r="C24" s="15">
        <f t="shared" si="4"/>
        <v>11.053037383177564</v>
      </c>
      <c r="D24" s="29">
        <v>214</v>
      </c>
      <c r="E24" s="29">
        <v>0</v>
      </c>
      <c r="F24" s="32">
        <v>2365.3499999999985</v>
      </c>
      <c r="G24" s="32">
        <v>0</v>
      </c>
      <c r="H24" s="31">
        <f t="shared" si="1"/>
        <v>0</v>
      </c>
      <c r="I24" s="31">
        <f t="shared" si="2"/>
        <v>0.18286151027684364</v>
      </c>
      <c r="J24" s="32">
        <f t="shared" si="5"/>
        <v>432.53147333333186</v>
      </c>
      <c r="K24" s="32">
        <f t="shared" si="3"/>
        <v>2.0211751090342611</v>
      </c>
      <c r="L24" s="29">
        <v>165</v>
      </c>
      <c r="M24" s="33">
        <f t="shared" si="6"/>
        <v>1.2969696969696969</v>
      </c>
      <c r="N24" s="29">
        <v>287</v>
      </c>
      <c r="O24" s="34">
        <f t="shared" ref="O24:P24" si="32">D24/7</f>
        <v>30.571428571428573</v>
      </c>
      <c r="P24" s="34">
        <f t="shared" si="32"/>
        <v>0</v>
      </c>
      <c r="Q24" s="29">
        <f t="shared" si="8"/>
        <v>9</v>
      </c>
      <c r="R24" s="29"/>
      <c r="S24" s="35">
        <v>3.2919589854290301</v>
      </c>
      <c r="T24" s="28">
        <v>3000</v>
      </c>
      <c r="U24" s="36">
        <v>270</v>
      </c>
      <c r="V24" s="37" t="s">
        <v>1051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2.6888888888888889E-2</v>
      </c>
      <c r="AD24" s="39">
        <f t="shared" si="12"/>
        <v>-7.9408266666666663</v>
      </c>
      <c r="AE24" s="39">
        <v>-4.9000000000000004</v>
      </c>
      <c r="AF24" s="39">
        <v>-2.4368000000000003</v>
      </c>
      <c r="AG24" s="39">
        <v>0</v>
      </c>
    </row>
    <row r="25" spans="1:33" ht="15.75" customHeight="1" x14ac:dyDescent="0.2">
      <c r="A25" s="28" t="s">
        <v>67</v>
      </c>
      <c r="B25" s="14" t="s">
        <v>633</v>
      </c>
      <c r="C25" s="15">
        <f t="shared" si="4"/>
        <v>11.722222222222221</v>
      </c>
      <c r="D25" s="29">
        <v>126</v>
      </c>
      <c r="E25" s="29">
        <v>0</v>
      </c>
      <c r="F25" s="32">
        <v>1477</v>
      </c>
      <c r="G25" s="32">
        <v>0</v>
      </c>
      <c r="H25" s="31">
        <f t="shared" si="1"/>
        <v>0</v>
      </c>
      <c r="I25" s="31">
        <f t="shared" si="2"/>
        <v>0.2206733649289099</v>
      </c>
      <c r="J25" s="32">
        <f t="shared" si="5"/>
        <v>325.93455999999992</v>
      </c>
      <c r="K25" s="32">
        <f t="shared" si="3"/>
        <v>2.5867822222222214</v>
      </c>
      <c r="L25" s="29">
        <v>184</v>
      </c>
      <c r="M25" s="33">
        <f t="shared" si="6"/>
        <v>0.68478260869565222</v>
      </c>
      <c r="N25" s="29">
        <v>117</v>
      </c>
      <c r="O25" s="34">
        <f t="shared" ref="O25:P25" si="33">D25/7</f>
        <v>18</v>
      </c>
      <c r="P25" s="34">
        <f t="shared" si="33"/>
        <v>0</v>
      </c>
      <c r="Q25" s="29">
        <f t="shared" si="8"/>
        <v>6</v>
      </c>
      <c r="R25" s="29"/>
      <c r="S25" s="35">
        <v>4.4469118667591951</v>
      </c>
      <c r="T25" s="28">
        <v>3300</v>
      </c>
      <c r="U25" s="36">
        <v>270</v>
      </c>
      <c r="V25" s="37" t="s">
        <v>1052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2.6888888888888889E-2</v>
      </c>
      <c r="AD25" s="39">
        <f t="shared" si="12"/>
        <v>-4.6754399999999992</v>
      </c>
      <c r="AE25" s="39">
        <v>-4.9000000000000004</v>
      </c>
      <c r="AF25" s="39">
        <v>-2.44</v>
      </c>
      <c r="AG25" s="39">
        <v>0</v>
      </c>
    </row>
    <row r="26" spans="1:33" ht="15.75" customHeight="1" x14ac:dyDescent="0.2">
      <c r="A26" s="14" t="s">
        <v>68</v>
      </c>
      <c r="B26" s="14" t="s">
        <v>494</v>
      </c>
      <c r="C26" s="15">
        <f t="shared" si="4"/>
        <v>11.879619047619046</v>
      </c>
      <c r="D26" s="16">
        <v>105</v>
      </c>
      <c r="E26" s="16">
        <v>0</v>
      </c>
      <c r="F26" s="17">
        <v>1247.3599999999999</v>
      </c>
      <c r="G26" s="17">
        <v>0</v>
      </c>
      <c r="H26" s="31">
        <f t="shared" si="1"/>
        <v>0</v>
      </c>
      <c r="I26" s="31">
        <f t="shared" si="2"/>
        <v>0.28328597998973826</v>
      </c>
      <c r="J26" s="32">
        <f t="shared" si="5"/>
        <v>353.35959999999989</v>
      </c>
      <c r="K26" s="32">
        <f t="shared" si="3"/>
        <v>3.3653295238095229</v>
      </c>
      <c r="L26" s="16">
        <v>169</v>
      </c>
      <c r="M26" s="33">
        <f t="shared" si="6"/>
        <v>0.62130177514792895</v>
      </c>
      <c r="N26" s="16">
        <v>37</v>
      </c>
      <c r="O26" s="34">
        <f t="shared" ref="O26:P26" si="34">D26/7</f>
        <v>15</v>
      </c>
      <c r="P26" s="34">
        <f t="shared" si="34"/>
        <v>0</v>
      </c>
      <c r="Q26" s="29">
        <f t="shared" si="8"/>
        <v>2</v>
      </c>
      <c r="R26" s="29"/>
      <c r="S26" s="21">
        <v>5.2508474576271187</v>
      </c>
      <c r="T26" s="28">
        <v>3300</v>
      </c>
      <c r="U26" s="36">
        <v>270</v>
      </c>
      <c r="V26" s="37" t="s">
        <v>1053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2.6888888888888889E-2</v>
      </c>
      <c r="AD26" s="39">
        <f t="shared" si="12"/>
        <v>-3.8961999999999994</v>
      </c>
      <c r="AE26" s="25">
        <v>-4.25</v>
      </c>
      <c r="AF26" s="25">
        <v>-2.4452400000000001</v>
      </c>
      <c r="AG26" s="25">
        <v>0</v>
      </c>
    </row>
    <row r="27" spans="1:33" ht="15.75" customHeight="1" x14ac:dyDescent="0.2">
      <c r="A27" s="14" t="s">
        <v>69</v>
      </c>
      <c r="B27" s="14" t="s">
        <v>100</v>
      </c>
      <c r="C27" s="15">
        <f t="shared" si="4"/>
        <v>13.294285714285715</v>
      </c>
      <c r="D27" s="16">
        <v>21</v>
      </c>
      <c r="E27" s="16">
        <v>0</v>
      </c>
      <c r="F27" s="17">
        <v>279.18</v>
      </c>
      <c r="G27" s="17">
        <v>0</v>
      </c>
      <c r="H27" s="31">
        <f t="shared" si="1"/>
        <v>0</v>
      </c>
      <c r="I27" s="31">
        <f t="shared" si="2"/>
        <v>0.31752711512285975</v>
      </c>
      <c r="J27" s="32">
        <f t="shared" si="5"/>
        <v>88.64721999999999</v>
      </c>
      <c r="K27" s="32">
        <f t="shared" si="3"/>
        <v>4.2212961904761901</v>
      </c>
      <c r="L27" s="16">
        <v>58</v>
      </c>
      <c r="M27" s="33">
        <f t="shared" si="6"/>
        <v>0.36206896551724138</v>
      </c>
      <c r="N27" s="16">
        <v>1</v>
      </c>
      <c r="O27" s="34">
        <f t="shared" ref="O27:P27" si="35">D27/7</f>
        <v>3</v>
      </c>
      <c r="P27" s="34">
        <f t="shared" si="35"/>
        <v>0</v>
      </c>
      <c r="Q27" s="29">
        <f t="shared" si="8"/>
        <v>0</v>
      </c>
      <c r="R27" s="29"/>
      <c r="S27" s="21">
        <v>5.7036269430051814</v>
      </c>
      <c r="T27" s="28">
        <v>3300</v>
      </c>
      <c r="U27" s="36">
        <v>270</v>
      </c>
      <c r="V27" s="37" t="s">
        <v>1054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2.6888888888888889E-2</v>
      </c>
      <c r="AD27" s="39">
        <f t="shared" si="12"/>
        <v>-0.77923999999999993</v>
      </c>
      <c r="AE27" s="25">
        <v>-4.25</v>
      </c>
      <c r="AF27" s="25">
        <v>-2.7917399999999999</v>
      </c>
      <c r="AG27" s="25">
        <v>0</v>
      </c>
    </row>
    <row r="28" spans="1:33" ht="15.75" customHeight="1" x14ac:dyDescent="0.2">
      <c r="A28" s="14" t="s">
        <v>70</v>
      </c>
      <c r="B28" s="14" t="s">
        <v>100</v>
      </c>
      <c r="C28" s="15">
        <f t="shared" si="4"/>
        <v>13.949999999999996</v>
      </c>
      <c r="D28" s="16">
        <v>3</v>
      </c>
      <c r="E28" s="16">
        <v>0</v>
      </c>
      <c r="F28" s="17">
        <v>41.849999999999987</v>
      </c>
      <c r="G28" s="17">
        <v>0</v>
      </c>
      <c r="H28" s="31">
        <f t="shared" si="1"/>
        <v>0</v>
      </c>
      <c r="I28" s="31">
        <f t="shared" si="2"/>
        <v>0.34255579450418155</v>
      </c>
      <c r="J28" s="32">
        <f t="shared" si="5"/>
        <v>14.335959999999993</v>
      </c>
      <c r="K28" s="32">
        <f t="shared" si="3"/>
        <v>4.778653333333331</v>
      </c>
      <c r="L28" s="16">
        <v>22</v>
      </c>
      <c r="M28" s="33">
        <f t="shared" si="6"/>
        <v>0.13636363636363635</v>
      </c>
      <c r="N28" s="16">
        <v>1</v>
      </c>
      <c r="O28" s="34">
        <f t="shared" ref="O28:P28" si="36">D28/7</f>
        <v>0.42857142857142855</v>
      </c>
      <c r="P28" s="34">
        <f t="shared" si="36"/>
        <v>0</v>
      </c>
      <c r="Q28" s="29">
        <f t="shared" si="8"/>
        <v>2</v>
      </c>
      <c r="R28" s="29"/>
      <c r="S28" s="21">
        <v>3.9563000728332121</v>
      </c>
      <c r="T28" s="28">
        <v>1620</v>
      </c>
      <c r="U28" s="36">
        <v>44384</v>
      </c>
      <c r="V28" s="37" t="s">
        <v>955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2.6888888888888889E-2</v>
      </c>
      <c r="AD28" s="39">
        <f t="shared" si="12"/>
        <v>-0.11131999999999999</v>
      </c>
      <c r="AE28" s="25">
        <v>-4.25</v>
      </c>
      <c r="AF28" s="25">
        <v>-2.7917399999999999</v>
      </c>
      <c r="AG28" s="25">
        <v>0</v>
      </c>
    </row>
    <row r="29" spans="1:33" ht="15.75" customHeight="1" x14ac:dyDescent="0.2">
      <c r="A29" s="14" t="s">
        <v>71</v>
      </c>
      <c r="B29" s="14" t="s">
        <v>597</v>
      </c>
      <c r="C29" s="15">
        <f t="shared" si="4"/>
        <v>13.95</v>
      </c>
      <c r="D29" s="16">
        <v>44</v>
      </c>
      <c r="E29" s="16">
        <v>0</v>
      </c>
      <c r="F29" s="17">
        <v>613.79999999999995</v>
      </c>
      <c r="G29" s="17">
        <v>0</v>
      </c>
      <c r="H29" s="31">
        <f t="shared" si="1"/>
        <v>0</v>
      </c>
      <c r="I29" s="31">
        <f t="shared" si="2"/>
        <v>0.34439563255436068</v>
      </c>
      <c r="J29" s="32">
        <f t="shared" si="5"/>
        <v>211.39003926186658</v>
      </c>
      <c r="K29" s="32">
        <f t="shared" si="3"/>
        <v>4.804319074133331</v>
      </c>
      <c r="L29" s="16">
        <v>123</v>
      </c>
      <c r="M29" s="33">
        <f t="shared" si="6"/>
        <v>0.35772357723577236</v>
      </c>
      <c r="N29" s="16">
        <v>238</v>
      </c>
      <c r="O29" s="34">
        <f t="shared" ref="O29:P29" si="37">D29/7</f>
        <v>6.2857142857142856</v>
      </c>
      <c r="P29" s="34">
        <f t="shared" si="37"/>
        <v>0</v>
      </c>
      <c r="Q29" s="29">
        <f t="shared" si="8"/>
        <v>37</v>
      </c>
      <c r="R29" s="29"/>
      <c r="S29" s="21">
        <v>3.5882352941176472</v>
      </c>
      <c r="T29" s="28">
        <v>1830</v>
      </c>
      <c r="U29" s="36">
        <v>510</v>
      </c>
      <c r="V29" s="37" t="s">
        <v>1055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2.6888888888888889E-2</v>
      </c>
      <c r="AD29" s="39">
        <f t="shared" si="12"/>
        <v>-1.6326933333333331</v>
      </c>
      <c r="AE29" s="25">
        <v>-4.25</v>
      </c>
      <c r="AF29" s="25">
        <v>-2.7660742591999998</v>
      </c>
      <c r="AG29" s="25">
        <v>0</v>
      </c>
    </row>
    <row r="30" spans="1:33" ht="15.75" customHeight="1" x14ac:dyDescent="0.2">
      <c r="A30" s="14" t="s">
        <v>72</v>
      </c>
      <c r="B30" s="14" t="s">
        <v>494</v>
      </c>
      <c r="C30" s="15">
        <f t="shared" si="4"/>
        <v>13.486666666666659</v>
      </c>
      <c r="D30" s="16">
        <v>36</v>
      </c>
      <c r="E30" s="16">
        <v>0</v>
      </c>
      <c r="F30" s="17">
        <v>485.51999999999975</v>
      </c>
      <c r="G30" s="17">
        <v>0</v>
      </c>
      <c r="H30" s="31">
        <f t="shared" si="1"/>
        <v>0</v>
      </c>
      <c r="I30" s="31">
        <f t="shared" si="2"/>
        <v>0.32702563574888754</v>
      </c>
      <c r="J30" s="32">
        <f t="shared" si="5"/>
        <v>158.77748666879981</v>
      </c>
      <c r="K30" s="32">
        <f t="shared" si="3"/>
        <v>4.4104857407999951</v>
      </c>
      <c r="L30" s="16">
        <v>95</v>
      </c>
      <c r="M30" s="33">
        <f t="shared" si="6"/>
        <v>0.37894736842105264</v>
      </c>
      <c r="N30" s="16">
        <v>197</v>
      </c>
      <c r="O30" s="34">
        <f t="shared" ref="O30:P30" si="38">D30/7</f>
        <v>5.1428571428571432</v>
      </c>
      <c r="P30" s="34">
        <f t="shared" si="38"/>
        <v>0</v>
      </c>
      <c r="Q30" s="29">
        <f t="shared" si="8"/>
        <v>38</v>
      </c>
      <c r="R30" s="29"/>
      <c r="S30" s="21">
        <v>4.1583531274742684</v>
      </c>
      <c r="T30" s="28">
        <v>2220</v>
      </c>
      <c r="U30" s="36">
        <v>300</v>
      </c>
      <c r="V30" s="37" t="s">
        <v>1056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2.6888888888888889E-2</v>
      </c>
      <c r="AD30" s="39">
        <f t="shared" si="12"/>
        <v>-1.3358399999999999</v>
      </c>
      <c r="AE30" s="25">
        <v>-4.25</v>
      </c>
      <c r="AF30" s="25">
        <v>-2.7660742591999998</v>
      </c>
      <c r="AG30" s="25">
        <v>0</v>
      </c>
    </row>
    <row r="31" spans="1:33" ht="15.75" customHeight="1" x14ac:dyDescent="0.2">
      <c r="A31" s="14" t="s">
        <v>73</v>
      </c>
      <c r="B31" s="50" t="s">
        <v>98</v>
      </c>
      <c r="C31" s="15">
        <f t="shared" si="4"/>
        <v>12.740800000000002</v>
      </c>
      <c r="D31" s="16">
        <v>50</v>
      </c>
      <c r="E31" s="16">
        <v>0</v>
      </c>
      <c r="F31" s="17">
        <v>637.04000000000008</v>
      </c>
      <c r="G31" s="42">
        <v>0</v>
      </c>
      <c r="H31" s="31">
        <f t="shared" si="1"/>
        <v>0</v>
      </c>
      <c r="I31" s="31">
        <f t="shared" si="2"/>
        <v>0.29640988588890288</v>
      </c>
      <c r="J31" s="32">
        <f t="shared" si="5"/>
        <v>188.82495370666672</v>
      </c>
      <c r="K31" s="32">
        <f t="shared" si="3"/>
        <v>3.7764990741333344</v>
      </c>
      <c r="L31" s="16">
        <v>104</v>
      </c>
      <c r="M31" s="33">
        <f t="shared" si="6"/>
        <v>0.48076923076923078</v>
      </c>
      <c r="N31" s="16">
        <v>151</v>
      </c>
      <c r="O31" s="34">
        <f t="shared" ref="O31:P32" si="39">D31/7</f>
        <v>7.1428571428571432</v>
      </c>
      <c r="P31" s="34">
        <f t="shared" si="39"/>
        <v>0</v>
      </c>
      <c r="Q31" s="29">
        <f t="shared" si="8"/>
        <v>21</v>
      </c>
      <c r="R31" s="29"/>
      <c r="S31" s="21">
        <v>3.7388003037205699</v>
      </c>
      <c r="T31" s="14">
        <v>510</v>
      </c>
      <c r="U31" s="22">
        <v>1410</v>
      </c>
      <c r="V31" s="1" t="s">
        <v>1476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2.6888888888888889E-2</v>
      </c>
      <c r="AD31" s="39">
        <f t="shared" si="12"/>
        <v>-1.8553333333333331</v>
      </c>
      <c r="AE31" s="43">
        <v>-4.25</v>
      </c>
      <c r="AF31" s="43">
        <v>-2.7660742591999998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13.717499999999999</v>
      </c>
      <c r="D32" s="52">
        <v>60</v>
      </c>
      <c r="E32" s="52">
        <v>2</v>
      </c>
      <c r="F32" s="53">
        <v>823.05</v>
      </c>
      <c r="G32" s="53">
        <v>0</v>
      </c>
      <c r="H32" s="31">
        <f t="shared" si="1"/>
        <v>0</v>
      </c>
      <c r="I32" s="31">
        <f t="shared" si="2"/>
        <v>0.33582606700443468</v>
      </c>
      <c r="J32" s="32">
        <f t="shared" si="5"/>
        <v>276.40164444799996</v>
      </c>
      <c r="K32" s="32">
        <f t="shared" si="3"/>
        <v>4.6066940741333324</v>
      </c>
      <c r="L32" s="52">
        <v>149</v>
      </c>
      <c r="M32" s="33">
        <f t="shared" si="6"/>
        <v>0.40268456375838924</v>
      </c>
      <c r="N32" s="52">
        <v>92</v>
      </c>
      <c r="O32" s="34">
        <f t="shared" si="39"/>
        <v>8.5714285714285712</v>
      </c>
      <c r="P32" s="34">
        <f t="shared" si="39"/>
        <v>0.2857142857142857</v>
      </c>
      <c r="Q32" s="29">
        <f t="shared" si="8"/>
        <v>10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2.9235793598954931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2.6888888888888889E-2</v>
      </c>
      <c r="AD32" s="39">
        <f t="shared" si="12"/>
        <v>-2.2263999999999999</v>
      </c>
      <c r="AE32" s="58">
        <v>-4.25</v>
      </c>
      <c r="AF32" s="58">
        <v>-2.7660742591999998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7.1640625" customWidth="1"/>
    <col min="22" max="22" width="109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10 Ft Extension Cord with 3 Electrical Power Outlet - 16/3 Durable Black Cable Pack")</f>
        <v>2 Pack of 10 Ft Extension Cord with 3 Electrical Power Outlet - 16/3 Durable Black Cable Pack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Info!B1:BJ5000""),2,FALSE),"""")"),"B07MTP2S6G")</f>
        <v>B07MTP2S6G</v>
      </c>
      <c r="B2" s="3" t="s">
        <v>1057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25.25" customHeight="1" x14ac:dyDescent="0.2">
      <c r="A3" s="76" t="s">
        <v>30</v>
      </c>
      <c r="B3" s="77"/>
      <c r="C3" s="47">
        <f>((AE32+AF32)/0.85)*-1</f>
        <v>12.350797558588235</v>
      </c>
      <c r="D3" s="5">
        <f>SUM(D4:D99765)</f>
        <v>995</v>
      </c>
      <c r="E3" s="5"/>
      <c r="F3" s="6">
        <f t="shared" ref="F3:G3" si="0">SUM(F4:F99765)</f>
        <v>16180.240000000002</v>
      </c>
      <c r="G3" s="6">
        <f t="shared" si="0"/>
        <v>-147.64000000000001</v>
      </c>
      <c r="H3" s="7">
        <f t="shared" ref="H3:H32" si="1">G3/F3*-1</f>
        <v>9.1247101402698594E-3</v>
      </c>
      <c r="I3" s="8">
        <f t="shared" ref="I3:I32" si="2">J3/F3</f>
        <v>0.24159283295552816</v>
      </c>
      <c r="J3" s="6">
        <f>SUM(J4:J99765)</f>
        <v>3909.0300195003556</v>
      </c>
      <c r="K3" s="6">
        <f t="shared" ref="K3:K32" si="3">J3/D3</f>
        <v>3.9286733864325183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Sheet!a1:g5000""),2,FALSE),"""")"),"9 - March
9 - April
9 - May
8 - June
8 - July
6 - Aug
6 - Sept
4.5 - Oct
6.5 - Nov
3 - Dec
4 - Jan
7.5 - Feb")</f>
        <v>9 - March
9 - April
9 - May
8 - June
8 - July
6 - Aug
6 - Sept
4.5 - Oct
6.5 - Nov
3 - Dec
4 - Jan
7.5 -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41</v>
      </c>
      <c r="X3" s="7">
        <f>W3/D3</f>
        <v>4.1206030150753768E-2</v>
      </c>
      <c r="Y3" s="6"/>
      <c r="Z3" s="5"/>
      <c r="AA3" s="5"/>
      <c r="AB3" s="5"/>
      <c r="AC3" s="5"/>
      <c r="AD3" s="6">
        <f>SUM(AD4:AD99765)</f>
        <v>-61.538017046478679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Info!B2:BZ7000""),37,FALSE)),"""")*-1"),-5.5481779248)</f>
        <v>-5.5481779248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1058</v>
      </c>
      <c r="C4" s="15">
        <f t="shared" ref="C4:C32" si="4">IFERROR(F4/D4," - ")</f>
        <v>14.350000000000001</v>
      </c>
      <c r="D4" s="16">
        <v>26</v>
      </c>
      <c r="E4" s="16">
        <v>2</v>
      </c>
      <c r="F4" s="17">
        <v>373.1</v>
      </c>
      <c r="G4" s="17">
        <v>-0.08</v>
      </c>
      <c r="H4" s="18">
        <f t="shared" si="1"/>
        <v>2.1441972661484857E-4</v>
      </c>
      <c r="I4" s="18">
        <f t="shared" si="2"/>
        <v>0.21171785937639601</v>
      </c>
      <c r="J4" s="17">
        <f t="shared" ref="J4:J32" si="5">F4*0.85+G4+AF4*D4+D4*AE4+AG4+AD4</f>
        <v>78.99193333333335</v>
      </c>
      <c r="K4" s="17">
        <f t="shared" si="3"/>
        <v>3.0381512820512828</v>
      </c>
      <c r="L4" s="16">
        <v>34</v>
      </c>
      <c r="M4" s="19">
        <f t="shared" ref="M4:M32" si="6">IFERROR(D4/L4,"-")</f>
        <v>0.76470588235294112</v>
      </c>
      <c r="N4" s="16">
        <v>44</v>
      </c>
      <c r="O4" s="20">
        <f t="shared" ref="O4:P4" si="7">D4/7</f>
        <v>3.7142857142857144</v>
      </c>
      <c r="P4" s="20">
        <f t="shared" si="7"/>
        <v>0.2857142857142857</v>
      </c>
      <c r="Q4" s="16">
        <f t="shared" ref="Q4:Q32" si="8">ROUNDDOWN(N4/(O4+P4),0)</f>
        <v>11</v>
      </c>
      <c r="R4" s="16"/>
      <c r="S4" s="21">
        <v>2.7603603603603601</v>
      </c>
      <c r="T4" s="14">
        <v>825</v>
      </c>
      <c r="U4" s="22">
        <v>240</v>
      </c>
      <c r="V4" s="23" t="s">
        <v>1059</v>
      </c>
      <c r="W4" s="14">
        <v>1</v>
      </c>
      <c r="X4" s="24">
        <f t="shared" ref="X4:X32" si="9">IFERROR(W4/D4,0)</f>
        <v>3.8461538461538464E-2</v>
      </c>
      <c r="Y4" s="25">
        <f t="shared" ref="Y4:Y32" si="10">IFERROR(G4/(W4+Z4)*-1,0)</f>
        <v>0.08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4.4814814814814814E-2</v>
      </c>
      <c r="AD4" s="25">
        <f t="shared" ref="AD4:AD32" si="12">IFERROR(AB4*AC4*D4*2,0)</f>
        <v>-1.6079555555555554</v>
      </c>
      <c r="AE4" s="25">
        <v>-4.9000000000000004</v>
      </c>
      <c r="AF4" s="25">
        <v>-4.1944273504273504</v>
      </c>
      <c r="AG4" s="25">
        <v>0</v>
      </c>
    </row>
    <row r="5" spans="1:33" ht="15.75" customHeight="1" x14ac:dyDescent="0.2">
      <c r="A5" s="28" t="s">
        <v>35</v>
      </c>
      <c r="B5" s="28" t="s">
        <v>100</v>
      </c>
      <c r="C5" s="15">
        <f t="shared" si="4"/>
        <v>14.021538461538466</v>
      </c>
      <c r="D5" s="29">
        <v>39</v>
      </c>
      <c r="E5" s="29">
        <v>2</v>
      </c>
      <c r="F5" s="30">
        <v>546.84000000000015</v>
      </c>
      <c r="G5" s="30">
        <v>-32.79</v>
      </c>
      <c r="H5" s="31">
        <f t="shared" si="1"/>
        <v>5.9962694755321469E-2</v>
      </c>
      <c r="I5" s="31">
        <f t="shared" si="2"/>
        <v>0.1370174185790059</v>
      </c>
      <c r="J5" s="32">
        <f t="shared" si="5"/>
        <v>74.926605175743603</v>
      </c>
      <c r="K5" s="32">
        <f t="shared" si="3"/>
        <v>1.9211950045062463</v>
      </c>
      <c r="L5" s="29">
        <v>68</v>
      </c>
      <c r="M5" s="33">
        <f t="shared" si="6"/>
        <v>0.57352941176470584</v>
      </c>
      <c r="N5" s="29">
        <v>7</v>
      </c>
      <c r="O5" s="34">
        <f t="shared" ref="O5:P5" si="13">D5/7</f>
        <v>5.5714285714285712</v>
      </c>
      <c r="P5" s="34">
        <f t="shared" si="13"/>
        <v>0.2857142857142857</v>
      </c>
      <c r="Q5" s="29">
        <f t="shared" si="8"/>
        <v>1</v>
      </c>
      <c r="R5" s="29"/>
      <c r="S5" s="35">
        <v>2.7624309392265101</v>
      </c>
      <c r="T5" s="28">
        <v>825</v>
      </c>
      <c r="U5" s="36">
        <v>240</v>
      </c>
      <c r="V5" s="37" t="s">
        <v>1060</v>
      </c>
      <c r="W5" s="28">
        <v>7</v>
      </c>
      <c r="X5" s="38">
        <f t="shared" si="9"/>
        <v>0.17948717948717949</v>
      </c>
      <c r="Y5" s="39">
        <f t="shared" si="10"/>
        <v>2.7324999999999999</v>
      </c>
      <c r="Z5" s="28">
        <v>5</v>
      </c>
      <c r="AA5" s="28" t="s">
        <v>34</v>
      </c>
      <c r="AB5" s="40">
        <f t="shared" si="11"/>
        <v>-0.69</v>
      </c>
      <c r="AC5" s="41">
        <v>4.4866743916570105E-2</v>
      </c>
      <c r="AD5" s="39">
        <f t="shared" si="12"/>
        <v>-2.4147281575898027</v>
      </c>
      <c r="AE5" s="39">
        <v>-4.9000000000000004</v>
      </c>
      <c r="AF5" s="39">
        <v>-4.1944273504273504</v>
      </c>
      <c r="AG5" s="39">
        <v>0</v>
      </c>
    </row>
    <row r="6" spans="1:33" ht="15.75" customHeight="1" x14ac:dyDescent="0.2">
      <c r="A6" s="28" t="s">
        <v>37</v>
      </c>
      <c r="B6" s="28" t="s">
        <v>100</v>
      </c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315</v>
      </c>
      <c r="U6" s="36">
        <v>105</v>
      </c>
      <c r="V6" s="37" t="s">
        <v>1061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-4.1944273504273504</v>
      </c>
      <c r="AG6" s="39">
        <v>0</v>
      </c>
    </row>
    <row r="7" spans="1:33" ht="15.75" customHeight="1" x14ac:dyDescent="0.2">
      <c r="A7" s="28" t="s">
        <v>39</v>
      </c>
      <c r="B7" s="28" t="s">
        <v>368</v>
      </c>
      <c r="C7" s="15">
        <f t="shared" si="4"/>
        <v>13.989999999999998</v>
      </c>
      <c r="D7" s="29">
        <v>10</v>
      </c>
      <c r="E7" s="29">
        <v>1</v>
      </c>
      <c r="F7" s="30">
        <v>139.89999999999998</v>
      </c>
      <c r="G7" s="30">
        <v>0</v>
      </c>
      <c r="H7" s="31">
        <f t="shared" si="1"/>
        <v>0</v>
      </c>
      <c r="I7" s="31">
        <f t="shared" si="2"/>
        <v>0.19551309543446765</v>
      </c>
      <c r="J7" s="32">
        <f t="shared" si="5"/>
        <v>27.352282051282021</v>
      </c>
      <c r="K7" s="32">
        <f t="shared" si="3"/>
        <v>2.7352282051282022</v>
      </c>
      <c r="L7" s="29">
        <v>43</v>
      </c>
      <c r="M7" s="33">
        <f t="shared" si="6"/>
        <v>0.23255813953488372</v>
      </c>
      <c r="N7" s="29">
        <v>97</v>
      </c>
      <c r="O7" s="34">
        <f t="shared" ref="O7:P7" si="15">D7/7</f>
        <v>1.4285714285714286</v>
      </c>
      <c r="P7" s="34">
        <f t="shared" si="15"/>
        <v>0.14285714285714285</v>
      </c>
      <c r="Q7" s="29">
        <f t="shared" si="8"/>
        <v>61</v>
      </c>
      <c r="R7" s="29"/>
      <c r="S7" s="35">
        <v>3.1818181818181799</v>
      </c>
      <c r="T7" s="28">
        <v>525</v>
      </c>
      <c r="U7" s="36">
        <v>105</v>
      </c>
      <c r="V7" s="37" t="s">
        <v>1062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4.4814814814814814E-2</v>
      </c>
      <c r="AD7" s="39">
        <f t="shared" si="12"/>
        <v>-0.61844444444444435</v>
      </c>
      <c r="AE7" s="39">
        <v>-4.9000000000000004</v>
      </c>
      <c r="AF7" s="39">
        <v>-4.1944273504273504</v>
      </c>
      <c r="AG7" s="39">
        <v>0</v>
      </c>
    </row>
    <row r="8" spans="1:33" ht="15.75" customHeight="1" x14ac:dyDescent="0.2">
      <c r="A8" s="28" t="s">
        <v>41</v>
      </c>
      <c r="B8" s="28" t="s">
        <v>1063</v>
      </c>
      <c r="C8" s="15">
        <f t="shared" si="4"/>
        <v>14.296730769230779</v>
      </c>
      <c r="D8" s="29">
        <v>52</v>
      </c>
      <c r="E8" s="29">
        <v>0</v>
      </c>
      <c r="F8" s="30">
        <v>743.43000000000052</v>
      </c>
      <c r="G8" s="30">
        <v>0</v>
      </c>
      <c r="H8" s="31">
        <f t="shared" si="1"/>
        <v>0</v>
      </c>
      <c r="I8" s="31">
        <f t="shared" si="2"/>
        <v>0.20986453181723794</v>
      </c>
      <c r="J8" s="32">
        <f t="shared" si="5"/>
        <v>156.0195888888893</v>
      </c>
      <c r="K8" s="32">
        <f t="shared" si="3"/>
        <v>3.0003767094017175</v>
      </c>
      <c r="L8" s="29">
        <v>69</v>
      </c>
      <c r="M8" s="33">
        <f t="shared" si="6"/>
        <v>0.75362318840579712</v>
      </c>
      <c r="N8" s="29">
        <v>153</v>
      </c>
      <c r="O8" s="34">
        <f t="shared" ref="O8:P8" si="16">D8/7</f>
        <v>7.4285714285714288</v>
      </c>
      <c r="P8" s="34">
        <f t="shared" si="16"/>
        <v>0</v>
      </c>
      <c r="Q8" s="29">
        <f t="shared" si="8"/>
        <v>20</v>
      </c>
      <c r="R8" s="29"/>
      <c r="S8" s="35">
        <v>3.0675381263616499</v>
      </c>
      <c r="T8" s="28">
        <v>210</v>
      </c>
      <c r="U8" s="36">
        <v>210</v>
      </c>
      <c r="V8" s="37" t="s">
        <v>1064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4.4814814814814814E-2</v>
      </c>
      <c r="AD8" s="39">
        <f t="shared" si="12"/>
        <v>-3.2159111111111107</v>
      </c>
      <c r="AE8" s="39">
        <v>-4.9000000000000004</v>
      </c>
      <c r="AF8" s="39">
        <v>-4.1900000000000004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16.673103448275853</v>
      </c>
      <c r="D9" s="29">
        <v>58</v>
      </c>
      <c r="E9" s="29">
        <v>0</v>
      </c>
      <c r="F9" s="30">
        <v>967.0399999999994</v>
      </c>
      <c r="G9" s="30">
        <v>0</v>
      </c>
      <c r="H9" s="31">
        <f t="shared" si="1"/>
        <v>0</v>
      </c>
      <c r="I9" s="31">
        <f t="shared" si="2"/>
        <v>0.29584899130026537</v>
      </c>
      <c r="J9" s="32">
        <f t="shared" si="5"/>
        <v>286.09780854700847</v>
      </c>
      <c r="K9" s="32">
        <f t="shared" si="3"/>
        <v>4.9327208370173876</v>
      </c>
      <c r="L9" s="29">
        <v>91</v>
      </c>
      <c r="M9" s="33">
        <f t="shared" si="6"/>
        <v>0.63736263736263732</v>
      </c>
      <c r="N9" s="29">
        <v>95</v>
      </c>
      <c r="O9" s="34">
        <f t="shared" ref="O9:P9" si="17">D9/7</f>
        <v>8.2857142857142865</v>
      </c>
      <c r="P9" s="34">
        <f t="shared" si="17"/>
        <v>0</v>
      </c>
      <c r="Q9" s="29">
        <f t="shared" si="8"/>
        <v>11</v>
      </c>
      <c r="R9" s="29"/>
      <c r="S9" s="35">
        <v>3.4080717488789198</v>
      </c>
      <c r="T9" s="28">
        <v>210</v>
      </c>
      <c r="U9" s="36">
        <v>210</v>
      </c>
      <c r="V9" s="37" t="s">
        <v>1065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4.4814814814814814E-2</v>
      </c>
      <c r="AD9" s="39">
        <f t="shared" si="12"/>
        <v>-3.5869777777777774</v>
      </c>
      <c r="AE9" s="39">
        <v>-4.9000000000000004</v>
      </c>
      <c r="AF9" s="39">
        <v>-4.2775726495726403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18.149761904761895</v>
      </c>
      <c r="D10" s="29">
        <v>42</v>
      </c>
      <c r="E10" s="29">
        <v>0</v>
      </c>
      <c r="F10" s="30">
        <v>762.28999999999962</v>
      </c>
      <c r="G10" s="30">
        <v>0</v>
      </c>
      <c r="H10" s="31">
        <f t="shared" si="1"/>
        <v>0</v>
      </c>
      <c r="I10" s="31">
        <f t="shared" si="2"/>
        <v>0.34093452892112219</v>
      </c>
      <c r="J10" s="32">
        <f t="shared" si="5"/>
        <v>259.89098205128209</v>
      </c>
      <c r="K10" s="32">
        <f t="shared" si="3"/>
        <v>6.1878805250305264</v>
      </c>
      <c r="L10" s="29">
        <v>75</v>
      </c>
      <c r="M10" s="33">
        <f t="shared" si="6"/>
        <v>0.56000000000000005</v>
      </c>
      <c r="N10" s="29">
        <v>67</v>
      </c>
      <c r="O10" s="34">
        <f t="shared" ref="O10:P10" si="18">D10/7</f>
        <v>6</v>
      </c>
      <c r="P10" s="34">
        <f t="shared" si="18"/>
        <v>0</v>
      </c>
      <c r="Q10" s="29">
        <f t="shared" si="8"/>
        <v>11</v>
      </c>
      <c r="R10" s="29"/>
      <c r="S10" s="35">
        <v>5.1326164874551896</v>
      </c>
      <c r="T10" s="28">
        <v>210</v>
      </c>
      <c r="U10" s="36">
        <v>210</v>
      </c>
      <c r="V10" s="37" t="s">
        <v>1066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4.4814814814814814E-2</v>
      </c>
      <c r="AD10" s="39">
        <f t="shared" si="12"/>
        <v>-2.5974666666666666</v>
      </c>
      <c r="AE10" s="39">
        <v>-4.9000000000000004</v>
      </c>
      <c r="AF10" s="39">
        <v>-4.2775726495726403</v>
      </c>
      <c r="AG10" s="39">
        <v>0</v>
      </c>
    </row>
    <row r="11" spans="1:33" ht="15.75" customHeight="1" x14ac:dyDescent="0.2">
      <c r="A11" s="28" t="s">
        <v>47</v>
      </c>
      <c r="B11" s="28" t="s">
        <v>1067</v>
      </c>
      <c r="C11" s="15">
        <f t="shared" si="4"/>
        <v>18.614473684210534</v>
      </c>
      <c r="D11" s="29">
        <v>38</v>
      </c>
      <c r="E11" s="29">
        <v>0</v>
      </c>
      <c r="F11" s="30">
        <v>707.35000000000025</v>
      </c>
      <c r="G11" s="30">
        <v>0</v>
      </c>
      <c r="H11" s="31">
        <f t="shared" si="1"/>
        <v>0</v>
      </c>
      <c r="I11" s="31">
        <f t="shared" si="2"/>
        <v>0.35364338789474925</v>
      </c>
      <c r="J11" s="32">
        <f t="shared" si="5"/>
        <v>250.14965042735096</v>
      </c>
      <c r="K11" s="32">
        <f t="shared" si="3"/>
        <v>6.5828855375618671</v>
      </c>
      <c r="L11" s="29">
        <v>46</v>
      </c>
      <c r="M11" s="33">
        <f t="shared" si="6"/>
        <v>0.82608695652173914</v>
      </c>
      <c r="N11" s="29">
        <v>233</v>
      </c>
      <c r="O11" s="34">
        <f t="shared" ref="O11:P11" si="19">D11/7</f>
        <v>5.4285714285714288</v>
      </c>
      <c r="P11" s="34">
        <f t="shared" si="19"/>
        <v>0</v>
      </c>
      <c r="Q11" s="29">
        <f t="shared" si="8"/>
        <v>42</v>
      </c>
      <c r="R11" s="29"/>
      <c r="S11" s="35">
        <v>3.13191489361702</v>
      </c>
      <c r="T11" s="28">
        <v>1020</v>
      </c>
      <c r="U11" s="36">
        <v>210</v>
      </c>
      <c r="V11" s="37" t="s">
        <v>1066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4.4814814814814814E-2</v>
      </c>
      <c r="AD11" s="39">
        <f t="shared" si="12"/>
        <v>-2.3500888888888887</v>
      </c>
      <c r="AE11" s="39">
        <v>-4.9000000000000004</v>
      </c>
      <c r="AF11" s="39">
        <v>-4.2775726495726403</v>
      </c>
      <c r="AG11" s="39">
        <v>0</v>
      </c>
    </row>
    <row r="12" spans="1:33" ht="15.75" customHeight="1" x14ac:dyDescent="0.2">
      <c r="A12" s="28" t="s">
        <v>49</v>
      </c>
      <c r="B12" s="28" t="s">
        <v>271</v>
      </c>
      <c r="C12" s="15">
        <f t="shared" si="4"/>
        <v>15.673500000000008</v>
      </c>
      <c r="D12" s="29">
        <v>60</v>
      </c>
      <c r="E12" s="29">
        <v>0</v>
      </c>
      <c r="F12" s="30">
        <v>940.41000000000042</v>
      </c>
      <c r="G12" s="30">
        <v>-0.13</v>
      </c>
      <c r="H12" s="31">
        <f t="shared" si="1"/>
        <v>1.3823757722695415E-4</v>
      </c>
      <c r="I12" s="31">
        <f t="shared" si="2"/>
        <v>0.26036885439220675</v>
      </c>
      <c r="J12" s="32">
        <f t="shared" si="5"/>
        <v>244.85347435897523</v>
      </c>
      <c r="K12" s="32">
        <f t="shared" si="3"/>
        <v>4.0808912393162542</v>
      </c>
      <c r="L12" s="29">
        <v>55</v>
      </c>
      <c r="M12" s="33">
        <f t="shared" si="6"/>
        <v>1.0909090909090908</v>
      </c>
      <c r="N12" s="29">
        <v>179</v>
      </c>
      <c r="O12" s="34">
        <f t="shared" ref="O12:P12" si="20">D12/7</f>
        <v>8.5714285714285712</v>
      </c>
      <c r="P12" s="34">
        <f t="shared" si="20"/>
        <v>0</v>
      </c>
      <c r="Q12" s="29">
        <f t="shared" si="8"/>
        <v>20</v>
      </c>
      <c r="R12" s="29"/>
      <c r="S12" s="35">
        <v>4.27480916030534</v>
      </c>
      <c r="T12" s="28">
        <v>1020</v>
      </c>
      <c r="U12" s="36">
        <v>210</v>
      </c>
      <c r="V12" s="37" t="s">
        <v>1065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4.4814814814814814E-2</v>
      </c>
      <c r="AD12" s="39">
        <f t="shared" si="12"/>
        <v>-3.7106666666666661</v>
      </c>
      <c r="AE12" s="39">
        <v>-4.9000000000000004</v>
      </c>
      <c r="AF12" s="39">
        <v>-4.2775726495726403</v>
      </c>
      <c r="AG12" s="39">
        <v>0</v>
      </c>
    </row>
    <row r="13" spans="1:33" ht="15.75" customHeight="1" x14ac:dyDescent="0.2">
      <c r="A13" s="28" t="s">
        <v>51</v>
      </c>
      <c r="B13" s="28" t="s">
        <v>1068</v>
      </c>
      <c r="C13" s="15">
        <f t="shared" si="4"/>
        <v>15.325999999999993</v>
      </c>
      <c r="D13" s="29">
        <v>95</v>
      </c>
      <c r="E13" s="29">
        <v>1</v>
      </c>
      <c r="F13" s="32">
        <v>1455.9699999999993</v>
      </c>
      <c r="G13" s="30">
        <v>0</v>
      </c>
      <c r="H13" s="31">
        <f t="shared" si="1"/>
        <v>0</v>
      </c>
      <c r="I13" s="31">
        <f t="shared" si="2"/>
        <v>0.24428567285803343</v>
      </c>
      <c r="J13" s="32">
        <f t="shared" si="5"/>
        <v>355.67261111111077</v>
      </c>
      <c r="K13" s="32">
        <f t="shared" si="3"/>
        <v>3.7439222222222188</v>
      </c>
      <c r="L13" s="29">
        <v>58</v>
      </c>
      <c r="M13" s="33">
        <f t="shared" si="6"/>
        <v>1.6379310344827587</v>
      </c>
      <c r="N13" s="29">
        <v>98</v>
      </c>
      <c r="O13" s="34">
        <f t="shared" ref="O13:P13" si="21">D13/7</f>
        <v>13.571428571428571</v>
      </c>
      <c r="P13" s="34">
        <f t="shared" si="21"/>
        <v>0.14285714285714285</v>
      </c>
      <c r="Q13" s="29">
        <f t="shared" si="8"/>
        <v>7</v>
      </c>
      <c r="R13" s="29"/>
      <c r="S13" s="35">
        <v>4.1904761904761898</v>
      </c>
      <c r="T13" s="28">
        <v>1020</v>
      </c>
      <c r="U13" s="36">
        <v>210</v>
      </c>
      <c r="V13" s="37" t="s">
        <v>1069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4.4814814814814814E-2</v>
      </c>
      <c r="AD13" s="39">
        <f t="shared" si="12"/>
        <v>-5.8752222222222219</v>
      </c>
      <c r="AE13" s="39">
        <v>-4.9000000000000004</v>
      </c>
      <c r="AF13" s="39">
        <v>-4.3213333333333299</v>
      </c>
      <c r="AG13" s="39">
        <v>0</v>
      </c>
    </row>
    <row r="14" spans="1:33" ht="15.75" customHeight="1" x14ac:dyDescent="0.2">
      <c r="A14" s="28" t="s">
        <v>53</v>
      </c>
      <c r="B14" s="28" t="s">
        <v>1070</v>
      </c>
      <c r="C14" s="15">
        <f t="shared" si="4"/>
        <v>16.905263157894741</v>
      </c>
      <c r="D14" s="29">
        <v>57</v>
      </c>
      <c r="E14" s="29">
        <v>0</v>
      </c>
      <c r="F14" s="32">
        <v>963.60000000000014</v>
      </c>
      <c r="G14" s="30">
        <v>0</v>
      </c>
      <c r="H14" s="31">
        <f t="shared" si="1"/>
        <v>0</v>
      </c>
      <c r="I14" s="31">
        <f t="shared" si="2"/>
        <v>0.30087055486370579</v>
      </c>
      <c r="J14" s="32">
        <f t="shared" si="5"/>
        <v>289.91886666666693</v>
      </c>
      <c r="K14" s="32">
        <f t="shared" si="3"/>
        <v>5.0862959064327535</v>
      </c>
      <c r="L14" s="29">
        <v>56</v>
      </c>
      <c r="M14" s="33">
        <f t="shared" si="6"/>
        <v>1.0178571428571428</v>
      </c>
      <c r="N14" s="29">
        <v>38</v>
      </c>
      <c r="O14" s="34">
        <f t="shared" ref="O14:P14" si="22">D14/7</f>
        <v>8.1428571428571423</v>
      </c>
      <c r="P14" s="34">
        <f t="shared" si="22"/>
        <v>0</v>
      </c>
      <c r="Q14" s="29">
        <f t="shared" si="8"/>
        <v>4</v>
      </c>
      <c r="R14" s="29"/>
      <c r="S14" s="35">
        <v>6.7711598746081503</v>
      </c>
      <c r="T14" s="28">
        <v>1020</v>
      </c>
      <c r="U14" s="36">
        <v>210</v>
      </c>
      <c r="V14" s="37" t="s">
        <v>1069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4.4814814814814814E-2</v>
      </c>
      <c r="AD14" s="39">
        <f t="shared" si="12"/>
        <v>-3.5251333333333328</v>
      </c>
      <c r="AE14" s="39">
        <v>-4.9000000000000004</v>
      </c>
      <c r="AF14" s="39">
        <v>-4.3213333333333299</v>
      </c>
      <c r="AG14" s="39">
        <v>0</v>
      </c>
    </row>
    <row r="15" spans="1:33" ht="15.75" customHeight="1" x14ac:dyDescent="0.2">
      <c r="A15" s="28" t="s">
        <v>54</v>
      </c>
      <c r="B15" s="28" t="s">
        <v>100</v>
      </c>
      <c r="C15" s="15">
        <f t="shared" si="4"/>
        <v>17.842903225806452</v>
      </c>
      <c r="D15" s="29">
        <v>31</v>
      </c>
      <c r="E15" s="29">
        <v>0</v>
      </c>
      <c r="F15" s="32">
        <v>553.13</v>
      </c>
      <c r="G15" s="30">
        <v>0</v>
      </c>
      <c r="H15" s="31">
        <f t="shared" si="1"/>
        <v>0</v>
      </c>
      <c r="I15" s="31">
        <f t="shared" si="2"/>
        <v>0.3073092923704896</v>
      </c>
      <c r="J15" s="32">
        <f t="shared" si="5"/>
        <v>169.98198888888891</v>
      </c>
      <c r="K15" s="32">
        <f t="shared" si="3"/>
        <v>5.4832899641577066</v>
      </c>
      <c r="L15" s="29">
        <v>53</v>
      </c>
      <c r="M15" s="33">
        <f t="shared" si="6"/>
        <v>0.58490566037735847</v>
      </c>
      <c r="N15" s="29">
        <v>2</v>
      </c>
      <c r="O15" s="34">
        <f t="shared" ref="O15:P15" si="23">D15/7</f>
        <v>4.4285714285714288</v>
      </c>
      <c r="P15" s="34">
        <f t="shared" si="23"/>
        <v>0</v>
      </c>
      <c r="Q15" s="29">
        <f t="shared" si="8"/>
        <v>0</v>
      </c>
      <c r="R15" s="29"/>
      <c r="S15" s="35">
        <v>12.068181818181801</v>
      </c>
      <c r="T15" s="28">
        <v>1020</v>
      </c>
      <c r="U15" s="36">
        <v>210</v>
      </c>
      <c r="V15" s="37" t="s">
        <v>1069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4.4814814814814814E-2</v>
      </c>
      <c r="AD15" s="39">
        <f t="shared" si="12"/>
        <v>-1.9171777777777776</v>
      </c>
      <c r="AE15" s="39">
        <v>-4.9000000000000004</v>
      </c>
      <c r="AF15" s="39">
        <v>-4.7213333333333303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18.063928571428569</v>
      </c>
      <c r="D16" s="29">
        <v>28</v>
      </c>
      <c r="E16" s="29">
        <v>14</v>
      </c>
      <c r="F16" s="32">
        <v>505.78999999999996</v>
      </c>
      <c r="G16" s="30">
        <v>0</v>
      </c>
      <c r="H16" s="31">
        <f t="shared" si="1"/>
        <v>0</v>
      </c>
      <c r="I16" s="31">
        <f t="shared" si="2"/>
        <v>0.31394950912873387</v>
      </c>
      <c r="J16" s="32">
        <f t="shared" si="5"/>
        <v>158.79252222222229</v>
      </c>
      <c r="K16" s="32">
        <f t="shared" si="3"/>
        <v>5.6711615079365103</v>
      </c>
      <c r="L16" s="29">
        <v>56</v>
      </c>
      <c r="M16" s="33">
        <f t="shared" si="6"/>
        <v>0.5</v>
      </c>
      <c r="N16" s="29">
        <v>116</v>
      </c>
      <c r="O16" s="34">
        <f t="shared" ref="O16:P16" si="24">D16/7</f>
        <v>4</v>
      </c>
      <c r="P16" s="34">
        <f t="shared" si="24"/>
        <v>2</v>
      </c>
      <c r="Q16" s="29">
        <f t="shared" si="8"/>
        <v>19</v>
      </c>
      <c r="R16" s="29"/>
      <c r="S16" s="35">
        <v>4.0903954802259799</v>
      </c>
      <c r="T16" s="28">
        <v>1020</v>
      </c>
      <c r="U16" s="36">
        <v>210</v>
      </c>
      <c r="V16" s="37" t="s">
        <v>1069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4.4814814814814814E-2</v>
      </c>
      <c r="AD16" s="39">
        <f t="shared" si="12"/>
        <v>-1.7316444444444443</v>
      </c>
      <c r="AE16" s="39">
        <v>-4.9000000000000004</v>
      </c>
      <c r="AF16" s="39">
        <v>-4.7213333333333303</v>
      </c>
      <c r="AG16" s="39">
        <v>0</v>
      </c>
    </row>
    <row r="17" spans="1:33" ht="15.75" customHeight="1" x14ac:dyDescent="0.2">
      <c r="A17" s="28" t="s">
        <v>58</v>
      </c>
      <c r="B17" s="28" t="s">
        <v>226</v>
      </c>
      <c r="C17" s="15">
        <f t="shared" si="4"/>
        <v>17.455937500000001</v>
      </c>
      <c r="D17" s="29">
        <v>32</v>
      </c>
      <c r="E17" s="29">
        <v>0</v>
      </c>
      <c r="F17" s="32">
        <v>558.59</v>
      </c>
      <c r="G17" s="30">
        <v>0</v>
      </c>
      <c r="H17" s="31">
        <f t="shared" si="1"/>
        <v>0</v>
      </c>
      <c r="I17" s="31">
        <f t="shared" si="2"/>
        <v>0.2952788469380247</v>
      </c>
      <c r="J17" s="32">
        <f t="shared" si="5"/>
        <v>164.93981111111123</v>
      </c>
      <c r="K17" s="32">
        <f t="shared" si="3"/>
        <v>5.1543690972222258</v>
      </c>
      <c r="L17" s="29">
        <v>52</v>
      </c>
      <c r="M17" s="33">
        <f t="shared" si="6"/>
        <v>0.61538461538461542</v>
      </c>
      <c r="N17" s="29">
        <v>153</v>
      </c>
      <c r="O17" s="34">
        <f t="shared" ref="O17:P17" si="25">D17/7</f>
        <v>4.5714285714285712</v>
      </c>
      <c r="P17" s="34">
        <f t="shared" si="25"/>
        <v>0</v>
      </c>
      <c r="Q17" s="29">
        <f t="shared" si="8"/>
        <v>33</v>
      </c>
      <c r="R17" s="29"/>
      <c r="S17" s="35">
        <v>4.0732600732600703</v>
      </c>
      <c r="T17" s="28">
        <v>1020</v>
      </c>
      <c r="U17" s="36">
        <v>210</v>
      </c>
      <c r="V17" s="37" t="s">
        <v>1071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4.4814814814814814E-2</v>
      </c>
      <c r="AD17" s="39">
        <f t="shared" si="12"/>
        <v>-1.979022222222222</v>
      </c>
      <c r="AE17" s="39">
        <v>-4.9000000000000004</v>
      </c>
      <c r="AF17" s="39">
        <v>-4.7213333333333303</v>
      </c>
      <c r="AG17" s="39">
        <v>0</v>
      </c>
    </row>
    <row r="18" spans="1:33" ht="15.75" customHeight="1" x14ac:dyDescent="0.2">
      <c r="A18" s="28" t="s">
        <v>59</v>
      </c>
      <c r="B18" s="28" t="s">
        <v>1072</v>
      </c>
      <c r="C18" s="15">
        <f t="shared" si="4"/>
        <v>17.540487804878055</v>
      </c>
      <c r="D18" s="29">
        <v>41</v>
      </c>
      <c r="E18" s="29">
        <v>0</v>
      </c>
      <c r="F18" s="32">
        <v>719.16000000000031</v>
      </c>
      <c r="G18" s="30">
        <v>0</v>
      </c>
      <c r="H18" s="31">
        <f t="shared" si="1"/>
        <v>0</v>
      </c>
      <c r="I18" s="31">
        <f t="shared" si="2"/>
        <v>0.2979527658811828</v>
      </c>
      <c r="J18" s="32">
        <f t="shared" si="5"/>
        <v>214.27571111111152</v>
      </c>
      <c r="K18" s="32">
        <f t="shared" si="3"/>
        <v>5.2262368563685735</v>
      </c>
      <c r="L18" s="29">
        <v>48</v>
      </c>
      <c r="M18" s="33">
        <f t="shared" si="6"/>
        <v>0.85416666666666663</v>
      </c>
      <c r="N18" s="29">
        <v>116</v>
      </c>
      <c r="O18" s="34">
        <f t="shared" ref="O18:P18" si="26">D18/7</f>
        <v>5.8571428571428568</v>
      </c>
      <c r="P18" s="34">
        <f t="shared" si="26"/>
        <v>0</v>
      </c>
      <c r="Q18" s="29">
        <f t="shared" si="8"/>
        <v>19</v>
      </c>
      <c r="R18" s="29"/>
      <c r="S18" s="35">
        <v>7.9</v>
      </c>
      <c r="T18" s="28">
        <v>810</v>
      </c>
      <c r="U18" s="36">
        <v>0</v>
      </c>
      <c r="V18" s="37" t="s">
        <v>1073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4.4814814814814814E-2</v>
      </c>
      <c r="AD18" s="39">
        <f t="shared" si="12"/>
        <v>-2.535622222222222</v>
      </c>
      <c r="AE18" s="39">
        <v>-4.9000000000000004</v>
      </c>
      <c r="AF18" s="39">
        <v>-4.7213333333333303</v>
      </c>
      <c r="AG18" s="39">
        <v>0</v>
      </c>
    </row>
    <row r="19" spans="1:33" ht="15.75" customHeight="1" x14ac:dyDescent="0.2">
      <c r="A19" s="28" t="s">
        <v>60</v>
      </c>
      <c r="B19" s="28" t="s">
        <v>100</v>
      </c>
      <c r="C19" s="15">
        <f t="shared" si="4"/>
        <v>16.906969696969711</v>
      </c>
      <c r="D19" s="29">
        <v>66</v>
      </c>
      <c r="E19" s="29">
        <v>1</v>
      </c>
      <c r="F19" s="32">
        <v>1115.8600000000008</v>
      </c>
      <c r="G19" s="30">
        <v>0</v>
      </c>
      <c r="H19" s="31">
        <f t="shared" si="1"/>
        <v>0</v>
      </c>
      <c r="I19" s="31">
        <f t="shared" si="2"/>
        <v>0.26431386255145545</v>
      </c>
      <c r="J19" s="32">
        <f t="shared" si="5"/>
        <v>294.93726666666731</v>
      </c>
      <c r="K19" s="32">
        <f t="shared" si="3"/>
        <v>4.4687464646464745</v>
      </c>
      <c r="L19" s="29">
        <v>52</v>
      </c>
      <c r="M19" s="33">
        <f t="shared" si="6"/>
        <v>1.2692307692307692</v>
      </c>
      <c r="N19" s="29">
        <v>47</v>
      </c>
      <c r="O19" s="34">
        <f t="shared" ref="O19:P19" si="27">D19/7</f>
        <v>9.4285714285714288</v>
      </c>
      <c r="P19" s="34">
        <f t="shared" si="27"/>
        <v>0.14285714285714285</v>
      </c>
      <c r="Q19" s="29">
        <f t="shared" si="8"/>
        <v>4</v>
      </c>
      <c r="R19" s="29"/>
      <c r="S19" s="35">
        <v>13.687861271676301</v>
      </c>
      <c r="T19" s="28">
        <v>810</v>
      </c>
      <c r="U19" s="36">
        <v>600</v>
      </c>
      <c r="V19" s="37" t="s">
        <v>1074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4.4814814814814814E-2</v>
      </c>
      <c r="AD19" s="39">
        <f t="shared" si="12"/>
        <v>-4.0817333333333332</v>
      </c>
      <c r="AE19" s="39">
        <v>-4.9000000000000004</v>
      </c>
      <c r="AF19" s="39">
        <v>-4.9403333333333332</v>
      </c>
      <c r="AG19" s="39">
        <v>0</v>
      </c>
    </row>
    <row r="20" spans="1:33" ht="15.75" customHeight="1" x14ac:dyDescent="0.2">
      <c r="A20" s="28" t="s">
        <v>62</v>
      </c>
      <c r="B20" s="28" t="s">
        <v>102</v>
      </c>
      <c r="C20" s="15">
        <f t="shared" si="4"/>
        <v>18.312068965517245</v>
      </c>
      <c r="D20" s="29">
        <v>29</v>
      </c>
      <c r="E20" s="29">
        <v>0</v>
      </c>
      <c r="F20" s="32">
        <v>531.05000000000007</v>
      </c>
      <c r="G20" s="30">
        <v>0</v>
      </c>
      <c r="H20" s="31">
        <f t="shared" si="1"/>
        <v>0</v>
      </c>
      <c r="I20" s="31">
        <f t="shared" si="2"/>
        <v>0.30925401458326784</v>
      </c>
      <c r="J20" s="32">
        <f t="shared" si="5"/>
        <v>164.22934444444442</v>
      </c>
      <c r="K20" s="32">
        <f t="shared" si="3"/>
        <v>5.6630808429118762</v>
      </c>
      <c r="L20" s="29">
        <v>14</v>
      </c>
      <c r="M20" s="33">
        <f t="shared" si="6"/>
        <v>2.0714285714285716</v>
      </c>
      <c r="N20" s="29">
        <v>0</v>
      </c>
      <c r="O20" s="34">
        <f t="shared" ref="O20:P20" si="28">D20/7</f>
        <v>4.1428571428571432</v>
      </c>
      <c r="P20" s="34">
        <f t="shared" si="28"/>
        <v>0</v>
      </c>
      <c r="Q20" s="29">
        <f t="shared" si="8"/>
        <v>0</v>
      </c>
      <c r="R20" s="29"/>
      <c r="S20" s="35" t="e">
        <v>#N/A</v>
      </c>
      <c r="T20" s="28">
        <v>810</v>
      </c>
      <c r="U20" s="36">
        <v>600</v>
      </c>
      <c r="V20" s="37" t="s">
        <v>1075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4.4814814814814814E-2</v>
      </c>
      <c r="AD20" s="39">
        <f t="shared" si="12"/>
        <v>-1.7934888888888887</v>
      </c>
      <c r="AE20" s="39">
        <v>-4.9000000000000004</v>
      </c>
      <c r="AF20" s="39">
        <v>-4.9403333333333332</v>
      </c>
      <c r="AG20" s="39">
        <v>0</v>
      </c>
    </row>
    <row r="21" spans="1:33" ht="15.75" customHeight="1" x14ac:dyDescent="0.2">
      <c r="A21" s="28" t="s">
        <v>63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4.4814814814814814E-2</v>
      </c>
      <c r="AD21" s="39">
        <f t="shared" si="12"/>
        <v>0</v>
      </c>
      <c r="AE21" s="39">
        <v>-4.9000000000000004</v>
      </c>
      <c r="AF21" s="39">
        <v>-4.9403333333333332</v>
      </c>
      <c r="AG21" s="39">
        <v>0</v>
      </c>
    </row>
    <row r="22" spans="1:33" ht="15.75" customHeight="1" x14ac:dyDescent="0.2">
      <c r="A22" s="28" t="s">
        <v>64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600</v>
      </c>
      <c r="U22" s="36">
        <v>600</v>
      </c>
      <c r="V22" s="37" t="s">
        <v>1076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4.4814814814814814E-2</v>
      </c>
      <c r="AD22" s="39">
        <f t="shared" si="12"/>
        <v>0</v>
      </c>
      <c r="AE22" s="39">
        <v>-4.9000000000000004</v>
      </c>
      <c r="AF22" s="39">
        <v>-4.9403333333333332</v>
      </c>
      <c r="AG22" s="39">
        <v>0</v>
      </c>
    </row>
    <row r="23" spans="1:33" ht="15.75" customHeight="1" x14ac:dyDescent="0.2">
      <c r="A23" s="28" t="s">
        <v>65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810</v>
      </c>
      <c r="U23" s="36">
        <v>600</v>
      </c>
      <c r="V23" s="37" t="s">
        <v>1077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4.4814814814814814E-2</v>
      </c>
      <c r="AD23" s="39">
        <f t="shared" si="12"/>
        <v>0</v>
      </c>
      <c r="AE23" s="39">
        <v>-4.9000000000000004</v>
      </c>
      <c r="AF23" s="39">
        <v>-4.9403333333333332</v>
      </c>
      <c r="AG23" s="39">
        <v>0</v>
      </c>
    </row>
    <row r="24" spans="1:33" ht="15.75" customHeight="1" x14ac:dyDescent="0.2">
      <c r="A24" s="28" t="s">
        <v>66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810</v>
      </c>
      <c r="U24" s="36">
        <v>600</v>
      </c>
      <c r="V24" s="37" t="s">
        <v>1077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4.4814814814814814E-2</v>
      </c>
      <c r="AD24" s="39">
        <f t="shared" si="12"/>
        <v>0</v>
      </c>
      <c r="AE24" s="39">
        <v>-4.9000000000000004</v>
      </c>
      <c r="AF24" s="39">
        <v>-4.9403333333333332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17.93</v>
      </c>
      <c r="D25" s="29">
        <v>2</v>
      </c>
      <c r="E25" s="29">
        <v>0</v>
      </c>
      <c r="F25" s="32">
        <v>35.86</v>
      </c>
      <c r="G25" s="32">
        <v>0</v>
      </c>
      <c r="H25" s="31">
        <f t="shared" si="1"/>
        <v>0</v>
      </c>
      <c r="I25" s="31">
        <f t="shared" si="2"/>
        <v>0.29774989155357251</v>
      </c>
      <c r="J25" s="32">
        <f t="shared" si="5"/>
        <v>10.677311111111109</v>
      </c>
      <c r="K25" s="32">
        <f t="shared" si="3"/>
        <v>5.3386555555555546</v>
      </c>
      <c r="L25" s="29">
        <v>1</v>
      </c>
      <c r="M25" s="33">
        <f t="shared" si="6"/>
        <v>2</v>
      </c>
      <c r="N25" s="29">
        <v>0</v>
      </c>
      <c r="O25" s="34">
        <f t="shared" ref="O25:P25" si="33">D25/7</f>
        <v>0.2857142857142857</v>
      </c>
      <c r="P25" s="34">
        <f t="shared" si="33"/>
        <v>0</v>
      </c>
      <c r="Q25" s="29">
        <f t="shared" si="8"/>
        <v>0</v>
      </c>
      <c r="R25" s="29"/>
      <c r="S25" s="35">
        <v>0</v>
      </c>
      <c r="T25" s="28">
        <v>1410</v>
      </c>
      <c r="U25" s="36">
        <v>600</v>
      </c>
      <c r="V25" s="37" t="s">
        <v>1078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4.4814814814814814E-2</v>
      </c>
      <c r="AD25" s="39">
        <f t="shared" si="12"/>
        <v>-0.12368888888888888</v>
      </c>
      <c r="AE25" s="39">
        <v>-4.9000000000000004</v>
      </c>
      <c r="AF25" s="39">
        <v>-4.9400000000000004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810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4.4814814814814814E-2</v>
      </c>
      <c r="AD26" s="39">
        <f t="shared" si="12"/>
        <v>0</v>
      </c>
      <c r="AE26" s="25">
        <v>-4.9000000000000004</v>
      </c>
      <c r="AF26" s="25">
        <v>-4.9573999999999998</v>
      </c>
      <c r="AG26" s="25">
        <v>0</v>
      </c>
    </row>
    <row r="27" spans="1:33" ht="15.75" customHeight="1" x14ac:dyDescent="0.2">
      <c r="A27" s="14" t="s">
        <v>69</v>
      </c>
      <c r="B27" s="14" t="s">
        <v>1079</v>
      </c>
      <c r="C27" s="15">
        <f t="shared" si="4"/>
        <v>17.93</v>
      </c>
      <c r="D27" s="16">
        <v>10</v>
      </c>
      <c r="E27" s="16">
        <v>0</v>
      </c>
      <c r="F27" s="17">
        <v>179.3</v>
      </c>
      <c r="G27" s="17">
        <v>0</v>
      </c>
      <c r="H27" s="31">
        <f t="shared" si="1"/>
        <v>0</v>
      </c>
      <c r="I27" s="31">
        <f t="shared" si="2"/>
        <v>0.2547549110739295</v>
      </c>
      <c r="J27" s="32">
        <f t="shared" si="5"/>
        <v>45.677555555555564</v>
      </c>
      <c r="K27" s="32">
        <f t="shared" si="3"/>
        <v>4.5677555555555562</v>
      </c>
      <c r="L27" s="16">
        <v>14</v>
      </c>
      <c r="M27" s="33">
        <f t="shared" si="6"/>
        <v>0.7142857142857143</v>
      </c>
      <c r="N27" s="16">
        <v>617</v>
      </c>
      <c r="O27" s="34">
        <f t="shared" ref="O27:P27" si="35">D27/7</f>
        <v>1.4285714285714286</v>
      </c>
      <c r="P27" s="34">
        <f t="shared" si="35"/>
        <v>0</v>
      </c>
      <c r="Q27" s="29">
        <f t="shared" si="8"/>
        <v>431</v>
      </c>
      <c r="R27" s="29"/>
      <c r="S27" s="21">
        <v>1.343915343915344</v>
      </c>
      <c r="T27" s="28">
        <v>810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4.4814814814814814E-2</v>
      </c>
      <c r="AD27" s="39">
        <f t="shared" si="12"/>
        <v>-0.61844444444444435</v>
      </c>
      <c r="AE27" s="25">
        <v>-4.95</v>
      </c>
      <c r="AF27" s="25">
        <v>-5.6608999999999998</v>
      </c>
      <c r="AG27" s="25">
        <v>0</v>
      </c>
    </row>
    <row r="28" spans="1:33" ht="15.75" customHeight="1" x14ac:dyDescent="0.2">
      <c r="A28" s="14" t="s">
        <v>70</v>
      </c>
      <c r="B28" s="14" t="s">
        <v>113</v>
      </c>
      <c r="C28" s="15">
        <f t="shared" si="4"/>
        <v>15.133749999999999</v>
      </c>
      <c r="D28" s="16">
        <v>16</v>
      </c>
      <c r="E28" s="16">
        <v>0</v>
      </c>
      <c r="F28" s="17">
        <v>242.14</v>
      </c>
      <c r="G28" s="17">
        <v>0</v>
      </c>
      <c r="H28" s="31">
        <f t="shared" si="1"/>
        <v>0</v>
      </c>
      <c r="I28" s="31">
        <f t="shared" si="2"/>
        <v>0.1447719868212145</v>
      </c>
      <c r="J28" s="32">
        <f t="shared" si="5"/>
        <v>35.055088888888875</v>
      </c>
      <c r="K28" s="32">
        <f t="shared" si="3"/>
        <v>2.1909430555555547</v>
      </c>
      <c r="L28" s="16">
        <v>31</v>
      </c>
      <c r="M28" s="33">
        <f t="shared" si="6"/>
        <v>0.5161290322580645</v>
      </c>
      <c r="N28" s="16">
        <v>595</v>
      </c>
      <c r="O28" s="34">
        <f t="shared" ref="O28:P28" si="36">D28/7</f>
        <v>2.2857142857142856</v>
      </c>
      <c r="P28" s="34">
        <f t="shared" si="36"/>
        <v>0</v>
      </c>
      <c r="Q28" s="29">
        <f t="shared" si="8"/>
        <v>260</v>
      </c>
      <c r="R28" s="29"/>
      <c r="S28" s="21">
        <v>1.433846153846154</v>
      </c>
      <c r="T28" s="28">
        <v>810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4.4814814814814814E-2</v>
      </c>
      <c r="AD28" s="39">
        <f t="shared" si="12"/>
        <v>-0.98951111111111101</v>
      </c>
      <c r="AE28" s="25">
        <v>-4.95</v>
      </c>
      <c r="AF28" s="25">
        <v>-5.6608999999999998</v>
      </c>
      <c r="AG28" s="25">
        <v>0</v>
      </c>
    </row>
    <row r="29" spans="1:33" ht="15.75" customHeight="1" x14ac:dyDescent="0.2">
      <c r="A29" s="14" t="s">
        <v>71</v>
      </c>
      <c r="B29" s="14" t="s">
        <v>1080</v>
      </c>
      <c r="C29" s="15">
        <f t="shared" si="4"/>
        <v>13.976617647058823</v>
      </c>
      <c r="D29" s="16">
        <v>68</v>
      </c>
      <c r="E29" s="16">
        <v>0</v>
      </c>
      <c r="F29" s="17">
        <v>950.41</v>
      </c>
      <c r="G29" s="17">
        <v>-53.63</v>
      </c>
      <c r="H29" s="31">
        <f t="shared" si="1"/>
        <v>5.6428278321987359E-2</v>
      </c>
      <c r="I29" s="31">
        <f t="shared" si="2"/>
        <v>3.8022515431632341E-2</v>
      </c>
      <c r="J29" s="32">
        <f t="shared" si="5"/>
        <v>36.136978891377694</v>
      </c>
      <c r="K29" s="32">
        <f t="shared" si="3"/>
        <v>0.53142616016731903</v>
      </c>
      <c r="L29" s="16">
        <v>69</v>
      </c>
      <c r="M29" s="33">
        <f t="shared" si="6"/>
        <v>0.98550724637681164</v>
      </c>
      <c r="N29" s="16">
        <v>354</v>
      </c>
      <c r="O29" s="34">
        <f t="shared" ref="O29:P29" si="37">D29/7</f>
        <v>9.7142857142857135</v>
      </c>
      <c r="P29" s="34">
        <f t="shared" si="37"/>
        <v>0</v>
      </c>
      <c r="Q29" s="29">
        <f t="shared" si="8"/>
        <v>36</v>
      </c>
      <c r="R29" s="29"/>
      <c r="S29" s="21">
        <v>2.1576763485477182</v>
      </c>
      <c r="T29" s="28">
        <v>810</v>
      </c>
      <c r="U29" s="36" t="s">
        <v>33</v>
      </c>
      <c r="V29" s="37" t="s">
        <v>33</v>
      </c>
      <c r="W29" s="14">
        <v>21</v>
      </c>
      <c r="X29" s="38">
        <f t="shared" si="9"/>
        <v>0.30882352941176472</v>
      </c>
      <c r="Y29" s="39">
        <f t="shared" si="10"/>
        <v>1.5322857142857143</v>
      </c>
      <c r="Z29" s="14">
        <v>14</v>
      </c>
      <c r="AA29" s="28" t="s">
        <v>34</v>
      </c>
      <c r="AB29" s="40">
        <f t="shared" si="11"/>
        <v>-0.69</v>
      </c>
      <c r="AC29" s="41">
        <v>4.4814814814814814E-2</v>
      </c>
      <c r="AD29" s="39">
        <f t="shared" si="12"/>
        <v>-4.2054222222222215</v>
      </c>
      <c r="AE29" s="25">
        <v>-4.95</v>
      </c>
      <c r="AF29" s="25">
        <v>-5.5481779248</v>
      </c>
      <c r="AG29" s="25">
        <v>0</v>
      </c>
    </row>
    <row r="30" spans="1:33" ht="15.75" customHeight="1" x14ac:dyDescent="0.2">
      <c r="A30" s="14" t="s">
        <v>72</v>
      </c>
      <c r="B30" s="14" t="s">
        <v>332</v>
      </c>
      <c r="C30" s="15">
        <f t="shared" si="4"/>
        <v>15.063703703703712</v>
      </c>
      <c r="D30" s="16">
        <v>54</v>
      </c>
      <c r="E30" s="16">
        <v>0</v>
      </c>
      <c r="F30" s="17">
        <v>813.44000000000051</v>
      </c>
      <c r="G30" s="17">
        <v>-37.770000000000003</v>
      </c>
      <c r="H30" s="31">
        <f t="shared" si="1"/>
        <v>4.6432435090479909E-2</v>
      </c>
      <c r="I30" s="31">
        <f t="shared" si="2"/>
        <v>0.1025432632533443</v>
      </c>
      <c r="J30" s="32">
        <f t="shared" si="5"/>
        <v>83.412792060800442</v>
      </c>
      <c r="K30" s="32">
        <f t="shared" si="3"/>
        <v>1.5446813344592674</v>
      </c>
      <c r="L30" s="16">
        <v>71</v>
      </c>
      <c r="M30" s="33">
        <f t="shared" si="6"/>
        <v>0.76056338028169013</v>
      </c>
      <c r="N30" s="16">
        <v>411</v>
      </c>
      <c r="O30" s="34">
        <f t="shared" ref="O30:P30" si="38">D30/7</f>
        <v>7.7142857142857144</v>
      </c>
      <c r="P30" s="34">
        <f t="shared" si="38"/>
        <v>0</v>
      </c>
      <c r="Q30" s="29">
        <f t="shared" si="8"/>
        <v>53</v>
      </c>
      <c r="R30" s="29"/>
      <c r="S30" s="21">
        <v>1.761047463175123</v>
      </c>
      <c r="T30" s="28">
        <v>810</v>
      </c>
      <c r="U30" s="36" t="s">
        <v>33</v>
      </c>
      <c r="V30" s="37" t="s">
        <v>33</v>
      </c>
      <c r="W30" s="14">
        <v>11</v>
      </c>
      <c r="X30" s="38">
        <f t="shared" si="9"/>
        <v>0.20370370370370369</v>
      </c>
      <c r="Y30" s="39">
        <f t="shared" si="10"/>
        <v>1.9878947368421054</v>
      </c>
      <c r="Z30" s="14">
        <v>8</v>
      </c>
      <c r="AA30" s="28" t="s">
        <v>34</v>
      </c>
      <c r="AB30" s="40">
        <f t="shared" si="11"/>
        <v>-0.69</v>
      </c>
      <c r="AC30" s="41">
        <v>4.4814814814814814E-2</v>
      </c>
      <c r="AD30" s="39">
        <f t="shared" si="12"/>
        <v>-3.3395999999999995</v>
      </c>
      <c r="AE30" s="25">
        <v>-4.95</v>
      </c>
      <c r="AF30" s="25">
        <v>-5.5481779248</v>
      </c>
      <c r="AG30" s="25">
        <v>0</v>
      </c>
    </row>
    <row r="31" spans="1:33" ht="15.75" customHeight="1" x14ac:dyDescent="0.2">
      <c r="A31" s="14" t="s">
        <v>73</v>
      </c>
      <c r="B31" s="50" t="s">
        <v>1081</v>
      </c>
      <c r="C31" s="15">
        <f t="shared" si="4"/>
        <v>16.3754255319149</v>
      </c>
      <c r="D31" s="16">
        <v>94</v>
      </c>
      <c r="E31" s="16">
        <v>0</v>
      </c>
      <c r="F31" s="17">
        <v>1539.2900000000006</v>
      </c>
      <c r="G31" s="42">
        <v>-20.519999999999996</v>
      </c>
      <c r="H31" s="31">
        <f t="shared" si="1"/>
        <v>1.3330821352701562E-2</v>
      </c>
      <c r="I31" s="31">
        <f t="shared" si="2"/>
        <v>0.19179907443758007</v>
      </c>
      <c r="J31" s="32">
        <f t="shared" si="5"/>
        <v>295.23439729102273</v>
      </c>
      <c r="K31" s="32">
        <f t="shared" si="3"/>
        <v>3.1407914605427951</v>
      </c>
      <c r="L31" s="16">
        <v>66</v>
      </c>
      <c r="M31" s="33">
        <f t="shared" si="6"/>
        <v>1.4242424242424243</v>
      </c>
      <c r="N31" s="16">
        <v>342</v>
      </c>
      <c r="O31" s="34">
        <f t="shared" ref="O31:P32" si="39">D31/7</f>
        <v>13.428571428571429</v>
      </c>
      <c r="P31" s="34">
        <f t="shared" si="39"/>
        <v>0</v>
      </c>
      <c r="Q31" s="29">
        <f t="shared" si="8"/>
        <v>25</v>
      </c>
      <c r="R31" s="29"/>
      <c r="S31" s="21">
        <v>2.59154929577464</v>
      </c>
      <c r="T31" s="14">
        <v>210</v>
      </c>
      <c r="U31" s="22">
        <v>210</v>
      </c>
      <c r="V31" s="1" t="s">
        <v>1468</v>
      </c>
      <c r="W31" s="14">
        <v>0</v>
      </c>
      <c r="X31" s="38">
        <f t="shared" si="9"/>
        <v>0</v>
      </c>
      <c r="Y31" s="39">
        <f t="shared" si="10"/>
        <v>3.4199999999999995</v>
      </c>
      <c r="Z31" s="14">
        <v>6</v>
      </c>
      <c r="AA31" s="14" t="s">
        <v>34</v>
      </c>
      <c r="AB31" s="40">
        <f t="shared" si="11"/>
        <v>-0.69</v>
      </c>
      <c r="AC31" s="27">
        <v>4.4814814814814814E-2</v>
      </c>
      <c r="AD31" s="39">
        <f t="shared" si="12"/>
        <v>-5.8133777777777773</v>
      </c>
      <c r="AE31" s="43">
        <v>-4.95</v>
      </c>
      <c r="AF31" s="43">
        <v>-5.5481779248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17.79340425531915</v>
      </c>
      <c r="D32" s="52">
        <v>47</v>
      </c>
      <c r="E32" s="52">
        <v>0</v>
      </c>
      <c r="F32" s="53">
        <v>836.29</v>
      </c>
      <c r="G32" s="53">
        <v>-2.72</v>
      </c>
      <c r="H32" s="31">
        <f t="shared" si="1"/>
        <v>3.2524602709586392E-3</v>
      </c>
      <c r="I32" s="31">
        <f t="shared" si="2"/>
        <v>0.25326794371032901</v>
      </c>
      <c r="J32" s="32">
        <f t="shared" si="5"/>
        <v>211.80544864551106</v>
      </c>
      <c r="K32" s="32">
        <f t="shared" si="3"/>
        <v>4.5064989073512995</v>
      </c>
      <c r="L32" s="52">
        <v>57</v>
      </c>
      <c r="M32" s="33">
        <f t="shared" si="6"/>
        <v>0.82456140350877194</v>
      </c>
      <c r="N32" s="52">
        <v>297</v>
      </c>
      <c r="O32" s="34">
        <f t="shared" si="39"/>
        <v>6.7142857142857144</v>
      </c>
      <c r="P32" s="34">
        <f t="shared" si="39"/>
        <v>0</v>
      </c>
      <c r="Q32" s="29">
        <f t="shared" si="8"/>
        <v>44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1.2712215320910969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1</v>
      </c>
      <c r="X32" s="38">
        <f t="shared" si="9"/>
        <v>2.1276595744680851E-2</v>
      </c>
      <c r="Y32" s="39">
        <f t="shared" si="10"/>
        <v>1.36</v>
      </c>
      <c r="Z32" s="51">
        <v>1</v>
      </c>
      <c r="AA32" s="51" t="s">
        <v>34</v>
      </c>
      <c r="AB32" s="40">
        <f t="shared" si="11"/>
        <v>-0.69</v>
      </c>
      <c r="AC32" s="57">
        <v>4.4814814814814814E-2</v>
      </c>
      <c r="AD32" s="39">
        <f t="shared" si="12"/>
        <v>-2.9066888888888887</v>
      </c>
      <c r="AE32" s="58">
        <v>-4.95</v>
      </c>
      <c r="AF32" s="58">
        <v>-5.5481779248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2.6640625" customWidth="1"/>
    <col min="22" max="22" width="8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Info!B1:BJ5000""),3,FALSE),"""")"),"Black-SPT-3, 16/3, 15FT, 3 Prong Plug")</f>
        <v>Black-SPT-3, 16/3, 15FT, 3 Prong Plug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Info!B1:BJ5000""),2,FALSE),"""")"),"B01JN1JMRS")</f>
        <v>B01JN1JMRS</v>
      </c>
      <c r="B2" s="3" t="s">
        <v>1082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23.75" customHeight="1" x14ac:dyDescent="0.2">
      <c r="A3" s="76" t="s">
        <v>30</v>
      </c>
      <c r="B3" s="77"/>
      <c r="C3" s="47">
        <f>((AE32+AF32)/0.85)*-1</f>
        <v>9.7977820108235303</v>
      </c>
      <c r="D3" s="5">
        <f>SUM(D4:D99765)</f>
        <v>1331</v>
      </c>
      <c r="E3" s="5"/>
      <c r="F3" s="6">
        <f t="shared" ref="F3:G3" si="0">SUM(F4:F99765)</f>
        <v>17345.530000000002</v>
      </c>
      <c r="G3" s="6">
        <f t="shared" si="0"/>
        <v>-527.97</v>
      </c>
      <c r="H3" s="7">
        <f t="shared" ref="H3:H32" si="1">G3/F3*-1</f>
        <v>3.0438389602393236E-2</v>
      </c>
      <c r="I3" s="8">
        <f t="shared" ref="I3:I32" si="2">J3/F3</f>
        <v>0.19291342284167706</v>
      </c>
      <c r="J3" s="6">
        <f>SUM(J4:J99765)</f>
        <v>3346.1855633029954</v>
      </c>
      <c r="K3" s="6">
        <f t="shared" ref="K3:K32" si="3">J3/D3</f>
        <v>2.5140387402727238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Sheet!a1:g5000""),2,FALSE),"""")"),"6 - March
5 - April
10 - May
10 - June
10 - July
7.5 - Aug
6 - Sept
6 - Oct
5 - Nov
7 - Dec
6 - Jan
5 - Feb")</f>
        <v>6 - March
5 - April
10 - May
10 - June
10 - July
7.5 - Aug
6 - Sept
6 - Oct
5 - Nov
7 - Dec
6 -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QTY-43")</f>
        <v>Del QTY-43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138</v>
      </c>
      <c r="X3" s="7">
        <f>W3/D3</f>
        <v>0.10368144252441773</v>
      </c>
      <c r="Y3" s="6"/>
      <c r="Z3" s="5"/>
      <c r="AA3" s="5"/>
      <c r="AB3" s="5"/>
      <c r="AC3" s="5"/>
      <c r="AD3" s="6">
        <f>SUM(AD4:AD99765)</f>
        <v>-81.031690242172644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Info!B2:BZ7000""),37,FALSE)),"""")*-1"),-3.3781147092)</f>
        <v>-3.3781147092000001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13.989999999999998</v>
      </c>
      <c r="D4" s="16">
        <v>10</v>
      </c>
      <c r="E4" s="16">
        <v>0</v>
      </c>
      <c r="F4" s="17">
        <v>139.89999999999998</v>
      </c>
      <c r="G4" s="17">
        <v>0</v>
      </c>
      <c r="H4" s="18">
        <f t="shared" si="1"/>
        <v>0</v>
      </c>
      <c r="I4" s="18">
        <f t="shared" si="2"/>
        <v>0.29063885376001164</v>
      </c>
      <c r="J4" s="17">
        <f t="shared" ref="J4:J32" si="5">F4*0.85+G4+AF4*D4+D4*AE4+AG4+AD4</f>
        <v>40.660375641025624</v>
      </c>
      <c r="K4" s="17">
        <f t="shared" si="3"/>
        <v>4.0660375641025626</v>
      </c>
      <c r="L4" s="16">
        <v>40</v>
      </c>
      <c r="M4" s="19">
        <f t="shared" ref="M4:M32" si="6">IFERROR(D4/L4,"-")</f>
        <v>0.25</v>
      </c>
      <c r="N4" s="16">
        <v>46</v>
      </c>
      <c r="O4" s="20">
        <f t="shared" ref="O4:P4" si="7">D4/7</f>
        <v>1.4285714285714286</v>
      </c>
      <c r="P4" s="20">
        <f t="shared" si="7"/>
        <v>0</v>
      </c>
      <c r="Q4" s="16">
        <f t="shared" ref="Q4:Q32" si="8">ROUNDDOWN(N4/(O4+P4),0)</f>
        <v>32</v>
      </c>
      <c r="R4" s="16"/>
      <c r="S4" s="21">
        <v>2.3918459796149398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4.2583333333333334E-2</v>
      </c>
      <c r="AD4" s="25">
        <f t="shared" ref="AD4:AD32" si="12">IFERROR(AB4*AC4*D4*2,0)</f>
        <v>-0.58765000000000001</v>
      </c>
      <c r="AE4" s="25">
        <v>-4.9000000000000004</v>
      </c>
      <c r="AF4" s="25">
        <v>-2.8666974358974358</v>
      </c>
      <c r="AG4" s="25">
        <v>0</v>
      </c>
    </row>
    <row r="5" spans="1:33" ht="15.75" customHeight="1" x14ac:dyDescent="0.2">
      <c r="A5" s="28" t="s">
        <v>35</v>
      </c>
      <c r="B5" s="28" t="s">
        <v>1083</v>
      </c>
      <c r="C5" s="15">
        <f t="shared" si="4"/>
        <v>13.990000000000004</v>
      </c>
      <c r="D5" s="29">
        <v>20</v>
      </c>
      <c r="E5" s="29">
        <v>1</v>
      </c>
      <c r="F5" s="30">
        <v>279.80000000000007</v>
      </c>
      <c r="G5" s="30">
        <v>0</v>
      </c>
      <c r="H5" s="31">
        <f t="shared" si="1"/>
        <v>0</v>
      </c>
      <c r="I5" s="31">
        <f t="shared" si="2"/>
        <v>0.29063398643630683</v>
      </c>
      <c r="J5" s="32">
        <f t="shared" si="5"/>
        <v>81.319389404878677</v>
      </c>
      <c r="K5" s="32">
        <f t="shared" si="3"/>
        <v>4.0659694702439335</v>
      </c>
      <c r="L5" s="29">
        <v>44</v>
      </c>
      <c r="M5" s="33">
        <f t="shared" si="6"/>
        <v>0.45454545454545453</v>
      </c>
      <c r="N5" s="29">
        <v>26</v>
      </c>
      <c r="O5" s="34">
        <f t="shared" ref="O5:P5" si="13">D5/7</f>
        <v>2.8571428571428572</v>
      </c>
      <c r="P5" s="34">
        <f t="shared" si="13"/>
        <v>0.14285714285714285</v>
      </c>
      <c r="Q5" s="29">
        <f t="shared" si="8"/>
        <v>8</v>
      </c>
      <c r="R5" s="29"/>
      <c r="S5" s="35">
        <v>2.7616279069767402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4.2632676709154119E-2</v>
      </c>
      <c r="AD5" s="39">
        <f t="shared" si="12"/>
        <v>-1.1766618771726536</v>
      </c>
      <c r="AE5" s="39">
        <v>-4.9000000000000004</v>
      </c>
      <c r="AF5" s="39">
        <v>-2.8666974358974358</v>
      </c>
      <c r="AG5" s="39">
        <v>0</v>
      </c>
    </row>
    <row r="6" spans="1:33" ht="15.75" customHeight="1" x14ac:dyDescent="0.2">
      <c r="A6" s="28" t="s">
        <v>37</v>
      </c>
      <c r="B6" s="28" t="s">
        <v>1084</v>
      </c>
      <c r="C6" s="15">
        <f t="shared" si="4"/>
        <v>15.492222222222223</v>
      </c>
      <c r="D6" s="29">
        <v>9</v>
      </c>
      <c r="E6" s="29">
        <v>0</v>
      </c>
      <c r="F6" s="30">
        <v>139.43</v>
      </c>
      <c r="G6" s="30">
        <v>0</v>
      </c>
      <c r="H6" s="31">
        <f t="shared" si="1"/>
        <v>0</v>
      </c>
      <c r="I6" s="31">
        <f t="shared" si="2"/>
        <v>0.34487798950672793</v>
      </c>
      <c r="J6" s="32">
        <f t="shared" si="5"/>
        <v>48.086338076923077</v>
      </c>
      <c r="K6" s="32">
        <f t="shared" si="3"/>
        <v>5.3429264529914526</v>
      </c>
      <c r="L6" s="29">
        <v>56</v>
      </c>
      <c r="M6" s="33">
        <f t="shared" si="6"/>
        <v>0.16071428571428573</v>
      </c>
      <c r="N6" s="29">
        <v>17</v>
      </c>
      <c r="O6" s="34">
        <f t="shared" ref="O6:P6" si="14">D6/7</f>
        <v>1.2857142857142858</v>
      </c>
      <c r="P6" s="34">
        <f t="shared" si="14"/>
        <v>0</v>
      </c>
      <c r="Q6" s="29">
        <f t="shared" si="8"/>
        <v>13</v>
      </c>
      <c r="R6" s="29"/>
      <c r="S6" s="35">
        <v>3.59683794466403</v>
      </c>
      <c r="T6" s="28">
        <v>1300</v>
      </c>
      <c r="U6" s="36">
        <v>80</v>
      </c>
      <c r="V6" s="37" t="s">
        <v>1085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4.2583333333333334E-2</v>
      </c>
      <c r="AD6" s="39">
        <f t="shared" si="12"/>
        <v>-0.52888499999999994</v>
      </c>
      <c r="AE6" s="39">
        <v>-4.9000000000000004</v>
      </c>
      <c r="AF6" s="39">
        <v>-2.8666974358974358</v>
      </c>
      <c r="AG6" s="39">
        <v>0</v>
      </c>
    </row>
    <row r="7" spans="1:33" ht="15.75" customHeight="1" x14ac:dyDescent="0.2">
      <c r="A7" s="28" t="s">
        <v>39</v>
      </c>
      <c r="B7" s="28" t="s">
        <v>1086</v>
      </c>
      <c r="C7" s="15">
        <f t="shared" si="4"/>
        <v>15.004117647058822</v>
      </c>
      <c r="D7" s="29">
        <v>17</v>
      </c>
      <c r="E7" s="29">
        <v>0</v>
      </c>
      <c r="F7" s="30">
        <v>255.06999999999996</v>
      </c>
      <c r="G7" s="30">
        <v>-0.08</v>
      </c>
      <c r="H7" s="31">
        <f t="shared" si="1"/>
        <v>3.1363939310777441E-4</v>
      </c>
      <c r="I7" s="31">
        <f t="shared" si="2"/>
        <v>0.32813203665559865</v>
      </c>
      <c r="J7" s="32">
        <f t="shared" si="5"/>
        <v>83.696638589743529</v>
      </c>
      <c r="K7" s="32">
        <f t="shared" si="3"/>
        <v>4.9233316817496195</v>
      </c>
      <c r="L7" s="29">
        <v>53</v>
      </c>
      <c r="M7" s="33">
        <f t="shared" si="6"/>
        <v>0.32075471698113206</v>
      </c>
      <c r="N7" s="29">
        <v>103</v>
      </c>
      <c r="O7" s="34">
        <f t="shared" ref="O7:P7" si="15">D7/7</f>
        <v>2.4285714285714284</v>
      </c>
      <c r="P7" s="34">
        <f t="shared" si="15"/>
        <v>0</v>
      </c>
      <c r="Q7" s="29">
        <f t="shared" si="8"/>
        <v>42</v>
      </c>
      <c r="R7" s="29"/>
      <c r="S7" s="35">
        <v>2.65846153846153</v>
      </c>
      <c r="T7" s="28">
        <v>1240</v>
      </c>
      <c r="U7" s="36">
        <v>80</v>
      </c>
      <c r="V7" s="37" t="s">
        <v>1087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4.2583333333333334E-2</v>
      </c>
      <c r="AD7" s="39">
        <f t="shared" si="12"/>
        <v>-0.99900499999999992</v>
      </c>
      <c r="AE7" s="39">
        <v>-4.9000000000000004</v>
      </c>
      <c r="AF7" s="39">
        <v>-2.8666974358974358</v>
      </c>
      <c r="AG7" s="39">
        <v>0</v>
      </c>
    </row>
    <row r="8" spans="1:33" ht="15.75" customHeight="1" x14ac:dyDescent="0.2">
      <c r="A8" s="28" t="s">
        <v>41</v>
      </c>
      <c r="B8" s="28" t="s">
        <v>98</v>
      </c>
      <c r="C8" s="15">
        <f t="shared" si="4"/>
        <v>14.063947368421051</v>
      </c>
      <c r="D8" s="29">
        <v>38</v>
      </c>
      <c r="E8" s="29">
        <v>0</v>
      </c>
      <c r="F8" s="30">
        <v>534.42999999999995</v>
      </c>
      <c r="G8" s="30">
        <v>0</v>
      </c>
      <c r="H8" s="31">
        <f t="shared" si="1"/>
        <v>0</v>
      </c>
      <c r="I8" s="31">
        <f t="shared" si="2"/>
        <v>0.29334511535654795</v>
      </c>
      <c r="J8" s="32">
        <f t="shared" si="5"/>
        <v>156.7724299999999</v>
      </c>
      <c r="K8" s="32">
        <f t="shared" si="3"/>
        <v>4.1255902631578918</v>
      </c>
      <c r="L8" s="29">
        <v>46</v>
      </c>
      <c r="M8" s="33">
        <f t="shared" si="6"/>
        <v>0.82608695652173914</v>
      </c>
      <c r="N8" s="29">
        <v>146</v>
      </c>
      <c r="O8" s="34">
        <f t="shared" ref="O8:P8" si="16">D8/7</f>
        <v>5.4285714285714288</v>
      </c>
      <c r="P8" s="34">
        <f t="shared" si="16"/>
        <v>0</v>
      </c>
      <c r="Q8" s="29">
        <f t="shared" si="8"/>
        <v>26</v>
      </c>
      <c r="R8" s="29"/>
      <c r="S8" s="35">
        <v>2.5471124620060701</v>
      </c>
      <c r="T8" s="28">
        <v>1160</v>
      </c>
      <c r="U8" s="36">
        <v>60</v>
      </c>
      <c r="V8" s="37" t="s">
        <v>1088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4.2583333333333334E-2</v>
      </c>
      <c r="AD8" s="39">
        <f t="shared" si="12"/>
        <v>-2.2330700000000001</v>
      </c>
      <c r="AE8" s="39">
        <v>-4.9000000000000004</v>
      </c>
      <c r="AF8" s="39">
        <v>-2.87</v>
      </c>
      <c r="AG8" s="39">
        <v>0</v>
      </c>
    </row>
    <row r="9" spans="1:33" ht="15.75" customHeight="1" x14ac:dyDescent="0.2">
      <c r="A9" s="28" t="s">
        <v>43</v>
      </c>
      <c r="B9" s="28" t="s">
        <v>1089</v>
      </c>
      <c r="C9" s="15">
        <f t="shared" si="4"/>
        <v>12.1416129032258</v>
      </c>
      <c r="D9" s="29">
        <v>62</v>
      </c>
      <c r="E9" s="29">
        <v>0</v>
      </c>
      <c r="F9" s="30">
        <v>752.77999999999963</v>
      </c>
      <c r="G9" s="30">
        <v>-0.05</v>
      </c>
      <c r="H9" s="31">
        <f t="shared" si="1"/>
        <v>6.6420468131459423E-5</v>
      </c>
      <c r="I9" s="31">
        <f t="shared" si="2"/>
        <v>0.20105211486176722</v>
      </c>
      <c r="J9" s="32">
        <f t="shared" si="5"/>
        <v>151.34801102564106</v>
      </c>
      <c r="K9" s="32">
        <f t="shared" si="3"/>
        <v>2.4410969520264687</v>
      </c>
      <c r="L9" s="29">
        <v>91</v>
      </c>
      <c r="M9" s="33">
        <f t="shared" si="6"/>
        <v>0.68131868131868134</v>
      </c>
      <c r="N9" s="29">
        <v>88</v>
      </c>
      <c r="O9" s="34">
        <f t="shared" ref="O9:P9" si="17">D9/7</f>
        <v>8.8571428571428577</v>
      </c>
      <c r="P9" s="34">
        <f t="shared" si="17"/>
        <v>0</v>
      </c>
      <c r="Q9" s="29">
        <f t="shared" si="8"/>
        <v>9</v>
      </c>
      <c r="R9" s="29"/>
      <c r="S9" s="35">
        <v>3.2250922509225002</v>
      </c>
      <c r="T9" s="28">
        <v>1160</v>
      </c>
      <c r="U9" s="36">
        <v>60</v>
      </c>
      <c r="V9" s="37" t="s">
        <v>1090</v>
      </c>
      <c r="W9" s="28">
        <v>0</v>
      </c>
      <c r="X9" s="38">
        <f t="shared" si="9"/>
        <v>0</v>
      </c>
      <c r="Y9" s="39">
        <f t="shared" si="10"/>
        <v>0.05</v>
      </c>
      <c r="Z9" s="28">
        <v>1</v>
      </c>
      <c r="AA9" s="28" t="s">
        <v>34</v>
      </c>
      <c r="AB9" s="40">
        <f t="shared" si="11"/>
        <v>-0.69</v>
      </c>
      <c r="AC9" s="41">
        <v>4.2583333333333334E-2</v>
      </c>
      <c r="AD9" s="39">
        <f t="shared" si="12"/>
        <v>-3.6434299999999999</v>
      </c>
      <c r="AE9" s="39">
        <v>-4.9000000000000004</v>
      </c>
      <c r="AF9" s="39">
        <v>-2.9197025641025598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13.282222222222224</v>
      </c>
      <c r="D10" s="29">
        <v>27</v>
      </c>
      <c r="E10" s="29">
        <v>0</v>
      </c>
      <c r="F10" s="30">
        <v>358.62000000000006</v>
      </c>
      <c r="G10" s="30">
        <v>0</v>
      </c>
      <c r="H10" s="31">
        <f t="shared" si="1"/>
        <v>0</v>
      </c>
      <c r="I10" s="31">
        <f t="shared" si="2"/>
        <v>0.25684115712796529</v>
      </c>
      <c r="J10" s="32">
        <f t="shared" si="5"/>
        <v>92.108375769230932</v>
      </c>
      <c r="K10" s="32">
        <f t="shared" si="3"/>
        <v>3.411421324786331</v>
      </c>
      <c r="L10" s="29">
        <v>83</v>
      </c>
      <c r="M10" s="33">
        <f t="shared" si="6"/>
        <v>0.3253012048192771</v>
      </c>
      <c r="N10" s="29">
        <v>54</v>
      </c>
      <c r="O10" s="34">
        <f t="shared" ref="O10:P10" si="18">D10/7</f>
        <v>3.8571428571428572</v>
      </c>
      <c r="P10" s="34">
        <f t="shared" si="18"/>
        <v>0</v>
      </c>
      <c r="Q10" s="29">
        <f t="shared" si="8"/>
        <v>14</v>
      </c>
      <c r="R10" s="29"/>
      <c r="S10" s="35">
        <v>4.7738419618528596</v>
      </c>
      <c r="T10" s="28">
        <v>1160</v>
      </c>
      <c r="U10" s="36">
        <v>60</v>
      </c>
      <c r="V10" s="37" t="s">
        <v>1091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4.2583333333333334E-2</v>
      </c>
      <c r="AD10" s="39">
        <f t="shared" si="12"/>
        <v>-1.5866549999999999</v>
      </c>
      <c r="AE10" s="39">
        <v>-4.9000000000000004</v>
      </c>
      <c r="AF10" s="39">
        <v>-2.9197025641025598</v>
      </c>
      <c r="AG10" s="39">
        <v>0</v>
      </c>
    </row>
    <row r="11" spans="1:33" ht="15.75" customHeight="1" x14ac:dyDescent="0.2">
      <c r="A11" s="28" t="s">
        <v>47</v>
      </c>
      <c r="B11" s="28" t="s">
        <v>1092</v>
      </c>
      <c r="C11" s="15">
        <f t="shared" si="4"/>
        <v>12.287619047619046</v>
      </c>
      <c r="D11" s="29">
        <v>21</v>
      </c>
      <c r="E11" s="29">
        <v>0</v>
      </c>
      <c r="F11" s="30">
        <v>258.03999999999996</v>
      </c>
      <c r="G11" s="30">
        <v>-0.02</v>
      </c>
      <c r="H11" s="31">
        <f t="shared" si="1"/>
        <v>7.7507363199503962E-5</v>
      </c>
      <c r="I11" s="31">
        <f t="shared" si="2"/>
        <v>0.20875128334307164</v>
      </c>
      <c r="J11" s="32">
        <f t="shared" si="5"/>
        <v>53.866181153846199</v>
      </c>
      <c r="K11" s="32">
        <f t="shared" si="3"/>
        <v>2.5650562454212475</v>
      </c>
      <c r="L11" s="29">
        <v>50</v>
      </c>
      <c r="M11" s="33">
        <f t="shared" si="6"/>
        <v>0.42</v>
      </c>
      <c r="N11" s="29">
        <v>219</v>
      </c>
      <c r="O11" s="34">
        <f t="shared" ref="O11:P11" si="19">D11/7</f>
        <v>3</v>
      </c>
      <c r="P11" s="34">
        <f t="shared" si="19"/>
        <v>0</v>
      </c>
      <c r="Q11" s="29">
        <f t="shared" si="8"/>
        <v>73</v>
      </c>
      <c r="R11" s="29"/>
      <c r="S11" s="35">
        <v>3.8447488584474798</v>
      </c>
      <c r="T11" s="28">
        <v>1492</v>
      </c>
      <c r="U11" s="36">
        <v>60</v>
      </c>
      <c r="V11" s="37" t="s">
        <v>1093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4.2583333333333334E-2</v>
      </c>
      <c r="AD11" s="39">
        <f t="shared" si="12"/>
        <v>-1.234065</v>
      </c>
      <c r="AE11" s="39">
        <v>-4.9000000000000004</v>
      </c>
      <c r="AF11" s="39">
        <v>-2.9197025641025598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11.987222222222218</v>
      </c>
      <c r="D12" s="29">
        <v>36</v>
      </c>
      <c r="E12" s="29">
        <v>0</v>
      </c>
      <c r="F12" s="30">
        <v>431.53999999999985</v>
      </c>
      <c r="G12" s="30">
        <v>-4.76</v>
      </c>
      <c r="H12" s="31">
        <f t="shared" si="1"/>
        <v>1.1030263706724757E-2</v>
      </c>
      <c r="I12" s="31">
        <f t="shared" si="2"/>
        <v>0.18152263028295806</v>
      </c>
      <c r="J12" s="32">
        <f t="shared" si="5"/>
        <v>78.3342758723077</v>
      </c>
      <c r="K12" s="32">
        <f t="shared" si="3"/>
        <v>2.1759521075641026</v>
      </c>
      <c r="L12" s="29">
        <v>50</v>
      </c>
      <c r="M12" s="33">
        <f t="shared" si="6"/>
        <v>0.72</v>
      </c>
      <c r="N12" s="29">
        <v>274</v>
      </c>
      <c r="O12" s="34">
        <f t="shared" ref="O12:P12" si="20">D12/7</f>
        <v>5.1428571428571432</v>
      </c>
      <c r="P12" s="34">
        <f t="shared" si="20"/>
        <v>0</v>
      </c>
      <c r="Q12" s="29">
        <f t="shared" si="8"/>
        <v>53</v>
      </c>
      <c r="R12" s="29"/>
      <c r="S12" s="35">
        <v>2.8846815834767598</v>
      </c>
      <c r="T12" s="28">
        <v>1400</v>
      </c>
      <c r="U12" s="36">
        <v>60</v>
      </c>
      <c r="V12" s="37" t="s">
        <v>1094</v>
      </c>
      <c r="W12" s="28">
        <v>2</v>
      </c>
      <c r="X12" s="38">
        <f t="shared" si="9"/>
        <v>5.5555555555555552E-2</v>
      </c>
      <c r="Y12" s="39">
        <f t="shared" si="10"/>
        <v>1.5866666666666667</v>
      </c>
      <c r="Z12" s="28">
        <v>1</v>
      </c>
      <c r="AA12" s="28" t="s">
        <v>34</v>
      </c>
      <c r="AB12" s="40">
        <f t="shared" si="11"/>
        <v>-0.69</v>
      </c>
      <c r="AC12" s="41">
        <v>4.4392749999999995E-2</v>
      </c>
      <c r="AD12" s="39">
        <f t="shared" si="12"/>
        <v>-2.2054318199999994</v>
      </c>
      <c r="AE12" s="39">
        <v>-4.9000000000000004</v>
      </c>
      <c r="AF12" s="39">
        <v>-2.9197025641025598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12.029400000000008</v>
      </c>
      <c r="D13" s="29">
        <v>50</v>
      </c>
      <c r="E13" s="29">
        <v>0</v>
      </c>
      <c r="F13" s="32">
        <v>601.47000000000037</v>
      </c>
      <c r="G13" s="30">
        <v>-4.45</v>
      </c>
      <c r="H13" s="31">
        <f t="shared" si="1"/>
        <v>7.3985402430711382E-3</v>
      </c>
      <c r="I13" s="31">
        <f t="shared" si="2"/>
        <v>0.18514040642093574</v>
      </c>
      <c r="J13" s="32">
        <f t="shared" si="5"/>
        <v>111.35640025000029</v>
      </c>
      <c r="K13" s="32">
        <f t="shared" si="3"/>
        <v>2.2271280050000057</v>
      </c>
      <c r="L13" s="29">
        <v>43</v>
      </c>
      <c r="M13" s="33">
        <f t="shared" si="6"/>
        <v>1.1627906976744187</v>
      </c>
      <c r="N13" s="29">
        <v>201</v>
      </c>
      <c r="O13" s="34">
        <f t="shared" ref="O13:P13" si="21">D13/7</f>
        <v>7.1428571428571432</v>
      </c>
      <c r="P13" s="34">
        <f t="shared" si="21"/>
        <v>0</v>
      </c>
      <c r="Q13" s="29">
        <f t="shared" si="8"/>
        <v>28</v>
      </c>
      <c r="R13" s="29"/>
      <c r="S13" s="35">
        <v>2.7628205128205101</v>
      </c>
      <c r="T13" s="28">
        <v>1100</v>
      </c>
      <c r="U13" s="36">
        <v>60</v>
      </c>
      <c r="V13" s="37" t="s">
        <v>1095</v>
      </c>
      <c r="W13" s="28">
        <v>2</v>
      </c>
      <c r="X13" s="38">
        <f t="shared" si="9"/>
        <v>0.04</v>
      </c>
      <c r="Y13" s="39">
        <f t="shared" si="10"/>
        <v>2.2250000000000001</v>
      </c>
      <c r="Z13" s="28">
        <v>0</v>
      </c>
      <c r="AA13" s="28" t="s">
        <v>34</v>
      </c>
      <c r="AB13" s="40">
        <f t="shared" si="11"/>
        <v>-0.69</v>
      </c>
      <c r="AC13" s="41">
        <v>4.4392749999999995E-2</v>
      </c>
      <c r="AD13" s="39">
        <f t="shared" si="12"/>
        <v>-3.0630997499999992</v>
      </c>
      <c r="AE13" s="39">
        <v>-4.9000000000000004</v>
      </c>
      <c r="AF13" s="39">
        <v>-2.9476</v>
      </c>
      <c r="AG13" s="39">
        <v>0</v>
      </c>
    </row>
    <row r="14" spans="1:33" ht="15.75" customHeight="1" x14ac:dyDescent="0.2">
      <c r="A14" s="28" t="s">
        <v>53</v>
      </c>
      <c r="B14" s="28" t="s">
        <v>1096</v>
      </c>
      <c r="C14" s="15">
        <f t="shared" si="4"/>
        <v>11.999615384615385</v>
      </c>
      <c r="D14" s="29">
        <v>52</v>
      </c>
      <c r="E14" s="29">
        <v>0</v>
      </c>
      <c r="F14" s="32">
        <v>623.98</v>
      </c>
      <c r="G14" s="30">
        <v>-12.67</v>
      </c>
      <c r="H14" s="31">
        <f t="shared" si="1"/>
        <v>2.0305137985191832E-2</v>
      </c>
      <c r="I14" s="31">
        <f t="shared" si="2"/>
        <v>0.17060190432385658</v>
      </c>
      <c r="J14" s="32">
        <f t="shared" si="5"/>
        <v>106.45217626000003</v>
      </c>
      <c r="K14" s="32">
        <f t="shared" si="3"/>
        <v>2.0471572357692311</v>
      </c>
      <c r="L14" s="29">
        <v>73</v>
      </c>
      <c r="M14" s="33">
        <f t="shared" si="6"/>
        <v>0.71232876712328763</v>
      </c>
      <c r="N14" s="29">
        <v>144</v>
      </c>
      <c r="O14" s="34">
        <f t="shared" ref="O14:P14" si="22">D14/7</f>
        <v>7.4285714285714288</v>
      </c>
      <c r="P14" s="34">
        <f t="shared" si="22"/>
        <v>0</v>
      </c>
      <c r="Q14" s="29">
        <f t="shared" si="8"/>
        <v>19</v>
      </c>
      <c r="R14" s="29"/>
      <c r="S14" s="35">
        <v>4.0744680851063801</v>
      </c>
      <c r="T14" s="28">
        <v>1100</v>
      </c>
      <c r="U14" s="36">
        <v>60</v>
      </c>
      <c r="V14" s="37" t="s">
        <v>1095</v>
      </c>
      <c r="W14" s="28">
        <v>7</v>
      </c>
      <c r="X14" s="38">
        <f t="shared" si="9"/>
        <v>0.13461538461538461</v>
      </c>
      <c r="Y14" s="39">
        <f t="shared" si="10"/>
        <v>1.4077777777777778</v>
      </c>
      <c r="Z14" s="28">
        <v>2</v>
      </c>
      <c r="AA14" s="28" t="s">
        <v>34</v>
      </c>
      <c r="AB14" s="40">
        <f t="shared" si="11"/>
        <v>-0.69</v>
      </c>
      <c r="AC14" s="41">
        <v>4.4392749999999995E-2</v>
      </c>
      <c r="AD14" s="39">
        <f t="shared" si="12"/>
        <v>-3.1856237399999991</v>
      </c>
      <c r="AE14" s="39">
        <v>-4.9000000000000004</v>
      </c>
      <c r="AF14" s="39">
        <v>-2.9476</v>
      </c>
      <c r="AG14" s="39">
        <v>0</v>
      </c>
    </row>
    <row r="15" spans="1:33" ht="15.75" customHeight="1" x14ac:dyDescent="0.2">
      <c r="A15" s="28" t="s">
        <v>54</v>
      </c>
      <c r="B15" s="28" t="s">
        <v>494</v>
      </c>
      <c r="C15" s="15">
        <f t="shared" si="4"/>
        <v>12.91472222222222</v>
      </c>
      <c r="D15" s="29">
        <v>72</v>
      </c>
      <c r="E15" s="29">
        <v>1</v>
      </c>
      <c r="F15" s="32">
        <v>929.8599999999999</v>
      </c>
      <c r="G15" s="30">
        <v>-12.75</v>
      </c>
      <c r="H15" s="31">
        <f t="shared" si="1"/>
        <v>1.3711741552491774E-2</v>
      </c>
      <c r="I15" s="31">
        <f t="shared" si="2"/>
        <v>0.21073380547609297</v>
      </c>
      <c r="J15" s="32">
        <f t="shared" si="5"/>
        <v>195.9529363599998</v>
      </c>
      <c r="K15" s="32">
        <f t="shared" si="3"/>
        <v>2.7215685605555526</v>
      </c>
      <c r="L15" s="29">
        <v>65</v>
      </c>
      <c r="M15" s="33">
        <f t="shared" si="6"/>
        <v>1.1076923076923078</v>
      </c>
      <c r="N15" s="29">
        <v>108</v>
      </c>
      <c r="O15" s="34">
        <f t="shared" ref="O15:P15" si="23">D15/7</f>
        <v>10.285714285714286</v>
      </c>
      <c r="P15" s="34">
        <f t="shared" si="23"/>
        <v>0.14285714285714285</v>
      </c>
      <c r="Q15" s="29">
        <f t="shared" si="8"/>
        <v>10</v>
      </c>
      <c r="R15" s="29"/>
      <c r="S15" s="35">
        <v>5.7992565055762002</v>
      </c>
      <c r="T15" s="28">
        <v>1100</v>
      </c>
      <c r="U15" s="36">
        <v>60</v>
      </c>
      <c r="V15" s="37" t="s">
        <v>1097</v>
      </c>
      <c r="W15" s="28">
        <v>3</v>
      </c>
      <c r="X15" s="38">
        <f t="shared" si="9"/>
        <v>4.1666666666666664E-2</v>
      </c>
      <c r="Y15" s="39">
        <f t="shared" si="10"/>
        <v>1.4166666666666667</v>
      </c>
      <c r="Z15" s="28">
        <v>6</v>
      </c>
      <c r="AA15" s="28" t="s">
        <v>34</v>
      </c>
      <c r="AB15" s="40">
        <f t="shared" si="11"/>
        <v>-0.69</v>
      </c>
      <c r="AC15" s="41">
        <v>4.4392749999999995E-2</v>
      </c>
      <c r="AD15" s="39">
        <f t="shared" si="12"/>
        <v>-4.4108636399999988</v>
      </c>
      <c r="AE15" s="39">
        <v>-4.9000000000000004</v>
      </c>
      <c r="AF15" s="39">
        <v>-3.1175999999999999</v>
      </c>
      <c r="AG15" s="39">
        <v>0</v>
      </c>
    </row>
    <row r="16" spans="1:33" ht="15.75" customHeight="1" x14ac:dyDescent="0.2">
      <c r="A16" s="28" t="s">
        <v>56</v>
      </c>
      <c r="B16" s="28" t="s">
        <v>234</v>
      </c>
      <c r="C16" s="15">
        <f t="shared" si="4"/>
        <v>13.989583333333329</v>
      </c>
      <c r="D16" s="29">
        <v>24</v>
      </c>
      <c r="E16" s="29">
        <v>0</v>
      </c>
      <c r="F16" s="32">
        <v>335.74999999999989</v>
      </c>
      <c r="G16" s="30">
        <v>-22.31</v>
      </c>
      <c r="H16" s="31">
        <f t="shared" si="1"/>
        <v>6.6448250186150429E-2</v>
      </c>
      <c r="I16" s="31">
        <f t="shared" si="2"/>
        <v>0.20606049775130267</v>
      </c>
      <c r="J16" s="32">
        <f t="shared" si="5"/>
        <v>69.184812119999847</v>
      </c>
      <c r="K16" s="32">
        <f t="shared" si="3"/>
        <v>2.8827005049999936</v>
      </c>
      <c r="L16" s="29">
        <v>69</v>
      </c>
      <c r="M16" s="33">
        <f t="shared" si="6"/>
        <v>0.34782608695652173</v>
      </c>
      <c r="N16" s="29">
        <v>55</v>
      </c>
      <c r="O16" s="34">
        <f t="shared" ref="O16:P16" si="24">D16/7</f>
        <v>3.4285714285714284</v>
      </c>
      <c r="P16" s="34">
        <f t="shared" si="24"/>
        <v>0</v>
      </c>
      <c r="Q16" s="29">
        <f t="shared" si="8"/>
        <v>16</v>
      </c>
      <c r="R16" s="29"/>
      <c r="S16" s="35">
        <v>4.0835266821345702</v>
      </c>
      <c r="T16" s="28">
        <v>1100</v>
      </c>
      <c r="U16" s="36">
        <v>60</v>
      </c>
      <c r="V16" s="37" t="s">
        <v>1097</v>
      </c>
      <c r="W16" s="28">
        <v>6</v>
      </c>
      <c r="X16" s="38">
        <f t="shared" si="9"/>
        <v>0.25</v>
      </c>
      <c r="Y16" s="39">
        <f t="shared" si="10"/>
        <v>1.7161538461538461</v>
      </c>
      <c r="Z16" s="28">
        <v>7</v>
      </c>
      <c r="AA16" s="28" t="s">
        <v>34</v>
      </c>
      <c r="AB16" s="40">
        <f t="shared" si="11"/>
        <v>-0.69</v>
      </c>
      <c r="AC16" s="41">
        <v>4.4392749999999995E-2</v>
      </c>
      <c r="AD16" s="39">
        <f t="shared" si="12"/>
        <v>-1.4702878799999997</v>
      </c>
      <c r="AE16" s="39">
        <v>-4.9000000000000004</v>
      </c>
      <c r="AF16" s="39">
        <v>-3.1175999999999999</v>
      </c>
      <c r="AG16" s="39">
        <v>0</v>
      </c>
    </row>
    <row r="17" spans="1:33" ht="15.75" customHeight="1" x14ac:dyDescent="0.2">
      <c r="A17" s="28" t="s">
        <v>58</v>
      </c>
      <c r="B17" s="28" t="s">
        <v>1098</v>
      </c>
      <c r="C17" s="15">
        <f t="shared" si="4"/>
        <v>13.256666666666662</v>
      </c>
      <c r="D17" s="29">
        <v>24</v>
      </c>
      <c r="E17" s="29">
        <v>1</v>
      </c>
      <c r="F17" s="32">
        <v>318.15999999999991</v>
      </c>
      <c r="G17" s="30">
        <v>-16.45</v>
      </c>
      <c r="H17" s="31">
        <f t="shared" si="1"/>
        <v>5.1703545385969336E-2</v>
      </c>
      <c r="I17" s="31">
        <f t="shared" si="2"/>
        <v>0.18887764684435479</v>
      </c>
      <c r="J17" s="32">
        <f t="shared" si="5"/>
        <v>60.093312119999908</v>
      </c>
      <c r="K17" s="32">
        <f t="shared" si="3"/>
        <v>2.5038880049999963</v>
      </c>
      <c r="L17" s="29">
        <v>46</v>
      </c>
      <c r="M17" s="33">
        <f t="shared" si="6"/>
        <v>0.52173913043478259</v>
      </c>
      <c r="N17" s="29">
        <v>29</v>
      </c>
      <c r="O17" s="34">
        <f t="shared" ref="O17:P17" si="25">D17/7</f>
        <v>3.4285714285714284</v>
      </c>
      <c r="P17" s="34">
        <f t="shared" si="25"/>
        <v>0.14285714285714285</v>
      </c>
      <c r="Q17" s="29">
        <f t="shared" si="8"/>
        <v>8</v>
      </c>
      <c r="R17" s="29"/>
      <c r="S17" s="35">
        <v>3.6408163265306102</v>
      </c>
      <c r="T17" s="28">
        <v>760</v>
      </c>
      <c r="U17" s="36">
        <v>60</v>
      </c>
      <c r="V17" s="37" t="s">
        <v>1099</v>
      </c>
      <c r="W17" s="28">
        <v>5</v>
      </c>
      <c r="X17" s="38">
        <f t="shared" si="9"/>
        <v>0.20833333333333334</v>
      </c>
      <c r="Y17" s="39">
        <f t="shared" si="10"/>
        <v>1.2653846153846153</v>
      </c>
      <c r="Z17" s="28">
        <v>8</v>
      </c>
      <c r="AA17" s="28" t="s">
        <v>34</v>
      </c>
      <c r="AB17" s="40">
        <f t="shared" si="11"/>
        <v>-0.69</v>
      </c>
      <c r="AC17" s="41">
        <v>4.4392749999999995E-2</v>
      </c>
      <c r="AD17" s="39">
        <f t="shared" si="12"/>
        <v>-1.4702878799999997</v>
      </c>
      <c r="AE17" s="39">
        <v>-4.9000000000000004</v>
      </c>
      <c r="AF17" s="39">
        <v>-3.1175999999999999</v>
      </c>
      <c r="AG17" s="39">
        <v>0</v>
      </c>
    </row>
    <row r="18" spans="1:33" ht="15.75" customHeight="1" x14ac:dyDescent="0.2">
      <c r="A18" s="28" t="s">
        <v>59</v>
      </c>
      <c r="B18" s="28" t="s">
        <v>117</v>
      </c>
      <c r="C18" s="15">
        <f t="shared" si="4"/>
        <v>13.234918032786894</v>
      </c>
      <c r="D18" s="29">
        <v>61</v>
      </c>
      <c r="E18" s="29">
        <v>0</v>
      </c>
      <c r="F18" s="32">
        <v>807.3300000000005</v>
      </c>
      <c r="G18" s="30">
        <v>-64.94</v>
      </c>
      <c r="H18" s="31">
        <f t="shared" si="1"/>
        <v>8.0437986944619871E-2</v>
      </c>
      <c r="I18" s="31">
        <f t="shared" si="2"/>
        <v>0.15914176149158363</v>
      </c>
      <c r="J18" s="32">
        <f t="shared" si="5"/>
        <v>128.4799183050003</v>
      </c>
      <c r="K18" s="32">
        <f t="shared" si="3"/>
        <v>2.1062281689344311</v>
      </c>
      <c r="L18" s="29">
        <v>79</v>
      </c>
      <c r="M18" s="33">
        <f t="shared" si="6"/>
        <v>0.77215189873417722</v>
      </c>
      <c r="N18" s="29">
        <v>329</v>
      </c>
      <c r="O18" s="34">
        <f t="shared" ref="O18:P18" si="26">D18/7</f>
        <v>8.7142857142857135</v>
      </c>
      <c r="P18" s="34">
        <f t="shared" si="26"/>
        <v>0</v>
      </c>
      <c r="Q18" s="29">
        <f t="shared" si="8"/>
        <v>37</v>
      </c>
      <c r="R18" s="29"/>
      <c r="S18" s="35">
        <v>2.9367088607594898</v>
      </c>
      <c r="T18" s="28">
        <v>700</v>
      </c>
      <c r="U18" s="36">
        <v>0</v>
      </c>
      <c r="V18" s="37" t="s">
        <v>1100</v>
      </c>
      <c r="W18" s="28">
        <v>23</v>
      </c>
      <c r="X18" s="38">
        <f t="shared" si="9"/>
        <v>0.37704918032786883</v>
      </c>
      <c r="Y18" s="39">
        <f t="shared" si="10"/>
        <v>2.0948387096774193</v>
      </c>
      <c r="Z18" s="28">
        <v>8</v>
      </c>
      <c r="AA18" s="28" t="s">
        <v>34</v>
      </c>
      <c r="AB18" s="40">
        <f t="shared" si="11"/>
        <v>-0.69</v>
      </c>
      <c r="AC18" s="41">
        <v>4.4392749999999995E-2</v>
      </c>
      <c r="AD18" s="39">
        <f t="shared" si="12"/>
        <v>-3.736981694999999</v>
      </c>
      <c r="AE18" s="39">
        <v>-4.9000000000000004</v>
      </c>
      <c r="AF18" s="39">
        <v>-3.1175999999999999</v>
      </c>
      <c r="AG18" s="39">
        <v>0</v>
      </c>
    </row>
    <row r="19" spans="1:33" ht="15.75" customHeight="1" x14ac:dyDescent="0.2">
      <c r="A19" s="28" t="s">
        <v>60</v>
      </c>
      <c r="B19" s="28" t="s">
        <v>113</v>
      </c>
      <c r="C19" s="15">
        <f t="shared" si="4"/>
        <v>13.997647058823526</v>
      </c>
      <c r="D19" s="29">
        <v>34</v>
      </c>
      <c r="E19" s="29">
        <v>0</v>
      </c>
      <c r="F19" s="32">
        <v>475.9199999999999</v>
      </c>
      <c r="G19" s="30">
        <v>-22.43</v>
      </c>
      <c r="H19" s="31">
        <f t="shared" si="1"/>
        <v>4.712976970919483E-2</v>
      </c>
      <c r="I19" s="31">
        <f t="shared" si="2"/>
        <v>0.21535277393259353</v>
      </c>
      <c r="J19" s="32">
        <f t="shared" si="5"/>
        <v>102.49069216999989</v>
      </c>
      <c r="K19" s="32">
        <f t="shared" si="3"/>
        <v>3.0144321226470554</v>
      </c>
      <c r="L19" s="29">
        <v>53</v>
      </c>
      <c r="M19" s="33">
        <f t="shared" si="6"/>
        <v>0.64150943396226412</v>
      </c>
      <c r="N19" s="29">
        <v>659</v>
      </c>
      <c r="O19" s="34">
        <f t="shared" ref="O19:P19" si="27">D19/7</f>
        <v>4.8571428571428568</v>
      </c>
      <c r="P19" s="34">
        <f t="shared" si="27"/>
        <v>0</v>
      </c>
      <c r="Q19" s="29">
        <f t="shared" si="8"/>
        <v>135</v>
      </c>
      <c r="R19" s="29"/>
      <c r="S19" s="35">
        <v>2.2488888888888798</v>
      </c>
      <c r="T19" s="28">
        <v>700</v>
      </c>
      <c r="U19" s="36">
        <v>400</v>
      </c>
      <c r="V19" s="37" t="s">
        <v>1100</v>
      </c>
      <c r="W19" s="28">
        <v>5</v>
      </c>
      <c r="X19" s="38">
        <f t="shared" si="9"/>
        <v>0.14705882352941177</v>
      </c>
      <c r="Y19" s="39">
        <f t="shared" si="10"/>
        <v>2.2429999999999999</v>
      </c>
      <c r="Z19" s="28">
        <v>5</v>
      </c>
      <c r="AA19" s="28" t="s">
        <v>34</v>
      </c>
      <c r="AB19" s="40">
        <f t="shared" si="11"/>
        <v>-0.69</v>
      </c>
      <c r="AC19" s="41">
        <v>4.4392749999999995E-2</v>
      </c>
      <c r="AD19" s="39">
        <f t="shared" si="12"/>
        <v>-2.0829078299999995</v>
      </c>
      <c r="AE19" s="39">
        <v>-4.9000000000000004</v>
      </c>
      <c r="AF19" s="39">
        <v>-3.2625999999999999</v>
      </c>
      <c r="AG19" s="39">
        <v>0</v>
      </c>
    </row>
    <row r="20" spans="1:33" ht="15.75" customHeight="1" x14ac:dyDescent="0.2">
      <c r="A20" s="28" t="s">
        <v>62</v>
      </c>
      <c r="B20" s="28" t="s">
        <v>1101</v>
      </c>
      <c r="C20" s="15">
        <f t="shared" si="4"/>
        <v>13.992499999999996</v>
      </c>
      <c r="D20" s="29">
        <v>32</v>
      </c>
      <c r="E20" s="29">
        <v>1</v>
      </c>
      <c r="F20" s="32">
        <v>447.75999999999988</v>
      </c>
      <c r="G20" s="30">
        <v>-20.280000000000005</v>
      </c>
      <c r="H20" s="31">
        <f t="shared" si="1"/>
        <v>4.5292120778988768E-2</v>
      </c>
      <c r="I20" s="31">
        <f t="shared" si="2"/>
        <v>0.21697430802215445</v>
      </c>
      <c r="J20" s="32">
        <f t="shared" si="5"/>
        <v>97.152416159999845</v>
      </c>
      <c r="K20" s="32">
        <f t="shared" si="3"/>
        <v>3.0360130049999952</v>
      </c>
      <c r="L20" s="29">
        <v>53</v>
      </c>
      <c r="M20" s="33">
        <f t="shared" si="6"/>
        <v>0.60377358490566035</v>
      </c>
      <c r="N20" s="29">
        <v>624</v>
      </c>
      <c r="O20" s="34">
        <f t="shared" ref="O20:P20" si="28">D20/7</f>
        <v>4.5714285714285712</v>
      </c>
      <c r="P20" s="34">
        <f t="shared" si="28"/>
        <v>0.14285714285714285</v>
      </c>
      <c r="Q20" s="29">
        <f t="shared" si="8"/>
        <v>132</v>
      </c>
      <c r="R20" s="29"/>
      <c r="S20" s="35">
        <v>1.9109900090826499</v>
      </c>
      <c r="T20" s="28">
        <v>700</v>
      </c>
      <c r="U20" s="36">
        <v>400</v>
      </c>
      <c r="V20" s="37" t="s">
        <v>1102</v>
      </c>
      <c r="W20" s="28">
        <v>3</v>
      </c>
      <c r="X20" s="38">
        <f t="shared" si="9"/>
        <v>9.375E-2</v>
      </c>
      <c r="Y20" s="39">
        <f t="shared" si="10"/>
        <v>4.0560000000000009</v>
      </c>
      <c r="Z20" s="28">
        <v>2</v>
      </c>
      <c r="AA20" s="28" t="s">
        <v>34</v>
      </c>
      <c r="AB20" s="40">
        <f t="shared" si="11"/>
        <v>-0.69</v>
      </c>
      <c r="AC20" s="41">
        <v>4.4392749999999995E-2</v>
      </c>
      <c r="AD20" s="39">
        <f t="shared" si="12"/>
        <v>-1.9603838399999995</v>
      </c>
      <c r="AE20" s="39">
        <v>-4.9000000000000004</v>
      </c>
      <c r="AF20" s="39">
        <v>-3.2625999999999999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14.411132075471707</v>
      </c>
      <c r="D21" s="29">
        <v>53</v>
      </c>
      <c r="E21" s="29">
        <v>0</v>
      </c>
      <c r="F21" s="32">
        <v>763.79000000000053</v>
      </c>
      <c r="G21" s="30">
        <v>-84.800000000000011</v>
      </c>
      <c r="H21" s="31">
        <f t="shared" si="1"/>
        <v>0.11102528181830078</v>
      </c>
      <c r="I21" s="31">
        <f t="shared" si="2"/>
        <v>0.16831434591314398</v>
      </c>
      <c r="J21" s="32">
        <f t="shared" si="5"/>
        <v>128.55681426500033</v>
      </c>
      <c r="K21" s="32">
        <f t="shared" si="3"/>
        <v>2.4256002691509497</v>
      </c>
      <c r="L21" s="29">
        <v>46</v>
      </c>
      <c r="M21" s="33">
        <f t="shared" si="6"/>
        <v>1.1521739130434783</v>
      </c>
      <c r="N21" s="29">
        <v>546</v>
      </c>
      <c r="O21" s="34">
        <f t="shared" ref="O21:P21" si="29">D21/7</f>
        <v>7.5714285714285712</v>
      </c>
      <c r="P21" s="34">
        <f t="shared" si="29"/>
        <v>0</v>
      </c>
      <c r="Q21" s="29">
        <f t="shared" si="8"/>
        <v>72</v>
      </c>
      <c r="R21" s="29"/>
      <c r="S21" s="35">
        <v>2.0766283524904199</v>
      </c>
      <c r="T21" s="28" t="s">
        <v>33</v>
      </c>
      <c r="U21" s="36" t="s">
        <v>33</v>
      </c>
      <c r="V21" s="37" t="s">
        <v>33</v>
      </c>
      <c r="W21" s="28">
        <v>15</v>
      </c>
      <c r="X21" s="38">
        <f t="shared" si="9"/>
        <v>0.28301886792452829</v>
      </c>
      <c r="Y21" s="39">
        <f t="shared" si="10"/>
        <v>3.2615384615384619</v>
      </c>
      <c r="Z21" s="28">
        <v>11</v>
      </c>
      <c r="AA21" s="28" t="s">
        <v>34</v>
      </c>
      <c r="AB21" s="40">
        <f t="shared" si="11"/>
        <v>-0.69</v>
      </c>
      <c r="AC21" s="41">
        <v>4.4392749999999995E-2</v>
      </c>
      <c r="AD21" s="39">
        <f t="shared" si="12"/>
        <v>-3.2468857349999993</v>
      </c>
      <c r="AE21" s="39">
        <v>-4.9000000000000004</v>
      </c>
      <c r="AF21" s="39">
        <v>-3.2625999999999999</v>
      </c>
      <c r="AG21" s="39">
        <v>0</v>
      </c>
    </row>
    <row r="22" spans="1:33" ht="15.75" customHeight="1" x14ac:dyDescent="0.2">
      <c r="A22" s="28" t="s">
        <v>64</v>
      </c>
      <c r="B22" s="28" t="s">
        <v>117</v>
      </c>
      <c r="C22" s="15">
        <f t="shared" si="4"/>
        <v>14.158503401360539</v>
      </c>
      <c r="D22" s="29">
        <v>147</v>
      </c>
      <c r="E22" s="29">
        <v>0</v>
      </c>
      <c r="F22" s="30">
        <v>2081.2999999999993</v>
      </c>
      <c r="G22" s="30">
        <v>-97.410000000000025</v>
      </c>
      <c r="H22" s="31">
        <f t="shared" si="1"/>
        <v>4.6802479219718474E-2</v>
      </c>
      <c r="I22" s="31">
        <f t="shared" si="2"/>
        <v>0.22235491603084578</v>
      </c>
      <c r="J22" s="32">
        <f t="shared" si="5"/>
        <v>462.78728673499916</v>
      </c>
      <c r="K22" s="32">
        <f t="shared" si="3"/>
        <v>3.1482128349319671</v>
      </c>
      <c r="L22" s="29">
        <v>98</v>
      </c>
      <c r="M22" s="33">
        <f t="shared" si="6"/>
        <v>1.5</v>
      </c>
      <c r="N22" s="29">
        <v>414</v>
      </c>
      <c r="O22" s="34">
        <f t="shared" ref="O22:P22" si="30">D22/7</f>
        <v>21</v>
      </c>
      <c r="P22" s="34">
        <f t="shared" si="30"/>
        <v>0</v>
      </c>
      <c r="Q22" s="29">
        <f t="shared" si="8"/>
        <v>19</v>
      </c>
      <c r="R22" s="29"/>
      <c r="S22" s="35">
        <v>2.4090480678605002</v>
      </c>
      <c r="T22" s="28">
        <v>900</v>
      </c>
      <c r="U22" s="36">
        <v>400</v>
      </c>
      <c r="V22" s="37" t="s">
        <v>1103</v>
      </c>
      <c r="W22" s="28">
        <v>26</v>
      </c>
      <c r="X22" s="38">
        <f t="shared" si="9"/>
        <v>0.17687074829931973</v>
      </c>
      <c r="Y22" s="39">
        <f t="shared" si="10"/>
        <v>1.8732692307692314</v>
      </c>
      <c r="Z22" s="28">
        <v>26</v>
      </c>
      <c r="AA22" s="28" t="s">
        <v>34</v>
      </c>
      <c r="AB22" s="40">
        <f t="shared" si="11"/>
        <v>-0.69</v>
      </c>
      <c r="AC22" s="41">
        <v>4.4392749999999995E-2</v>
      </c>
      <c r="AD22" s="39">
        <f t="shared" si="12"/>
        <v>-9.0055132649999976</v>
      </c>
      <c r="AE22" s="39">
        <v>-4.9000000000000004</v>
      </c>
      <c r="AF22" s="39">
        <v>-3.2625999999999999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14.21166666666667</v>
      </c>
      <c r="D23" s="29">
        <v>60</v>
      </c>
      <c r="E23" s="29">
        <v>0</v>
      </c>
      <c r="F23" s="32">
        <v>852.70000000000016</v>
      </c>
      <c r="G23" s="30">
        <v>-44.35</v>
      </c>
      <c r="H23" s="31">
        <f t="shared" si="1"/>
        <v>5.2011258355810948E-2</v>
      </c>
      <c r="I23" s="31">
        <f t="shared" si="2"/>
        <v>0.21931896364489276</v>
      </c>
      <c r="J23" s="32">
        <f t="shared" si="5"/>
        <v>187.01328030000008</v>
      </c>
      <c r="K23" s="32">
        <f t="shared" si="3"/>
        <v>3.1168880050000012</v>
      </c>
      <c r="L23" s="29">
        <v>93</v>
      </c>
      <c r="M23" s="33">
        <f t="shared" si="6"/>
        <v>0.64516129032258063</v>
      </c>
      <c r="N23" s="29">
        <v>358</v>
      </c>
      <c r="O23" s="34">
        <f t="shared" ref="O23:P23" si="31">D23/7</f>
        <v>8.5714285714285712</v>
      </c>
      <c r="P23" s="34">
        <f t="shared" si="31"/>
        <v>0</v>
      </c>
      <c r="Q23" s="29">
        <f t="shared" si="8"/>
        <v>41</v>
      </c>
      <c r="R23" s="29"/>
      <c r="S23" s="35">
        <v>2.7792207792207702</v>
      </c>
      <c r="T23" s="28">
        <v>900</v>
      </c>
      <c r="U23" s="36">
        <v>400</v>
      </c>
      <c r="V23" s="37" t="s">
        <v>1103</v>
      </c>
      <c r="W23" s="28">
        <v>10</v>
      </c>
      <c r="X23" s="38">
        <f t="shared" si="9"/>
        <v>0.16666666666666666</v>
      </c>
      <c r="Y23" s="39">
        <f t="shared" si="10"/>
        <v>2.111904761904762</v>
      </c>
      <c r="Z23" s="28">
        <v>11</v>
      </c>
      <c r="AA23" s="28" t="s">
        <v>34</v>
      </c>
      <c r="AB23" s="40">
        <f t="shared" si="11"/>
        <v>-0.69</v>
      </c>
      <c r="AC23" s="41">
        <v>4.4392749999999995E-2</v>
      </c>
      <c r="AD23" s="39">
        <f t="shared" si="12"/>
        <v>-3.6757196999999993</v>
      </c>
      <c r="AE23" s="39">
        <v>-4.9000000000000004</v>
      </c>
      <c r="AF23" s="39">
        <v>-3.2625999999999999</v>
      </c>
      <c r="AG23" s="39">
        <v>0</v>
      </c>
    </row>
    <row r="24" spans="1:33" ht="15.75" customHeight="1" x14ac:dyDescent="0.2">
      <c r="A24" s="28" t="s">
        <v>66</v>
      </c>
      <c r="B24" s="28" t="s">
        <v>1104</v>
      </c>
      <c r="C24" s="15">
        <f t="shared" si="4"/>
        <v>14.063749999999997</v>
      </c>
      <c r="D24" s="29">
        <v>32</v>
      </c>
      <c r="E24" s="29">
        <v>0</v>
      </c>
      <c r="F24" s="32">
        <v>450.03999999999991</v>
      </c>
      <c r="G24" s="32">
        <v>0</v>
      </c>
      <c r="H24" s="31">
        <f t="shared" si="1"/>
        <v>0</v>
      </c>
      <c r="I24" s="31">
        <f t="shared" si="2"/>
        <v>0.26524401422095795</v>
      </c>
      <c r="J24" s="32">
        <f t="shared" si="5"/>
        <v>119.37041615999989</v>
      </c>
      <c r="K24" s="32">
        <f t="shared" si="3"/>
        <v>3.7303255049999966</v>
      </c>
      <c r="L24" s="29">
        <v>62</v>
      </c>
      <c r="M24" s="33">
        <f t="shared" si="6"/>
        <v>0.5161290322580645</v>
      </c>
      <c r="N24" s="29">
        <v>331</v>
      </c>
      <c r="O24" s="34">
        <f t="shared" ref="O24:P24" si="32">D24/7</f>
        <v>4.5714285714285712</v>
      </c>
      <c r="P24" s="34">
        <f t="shared" si="32"/>
        <v>0</v>
      </c>
      <c r="Q24" s="29">
        <f t="shared" si="8"/>
        <v>72</v>
      </c>
      <c r="R24" s="29"/>
      <c r="S24" s="35">
        <v>2.0502665651180498</v>
      </c>
      <c r="T24" s="28">
        <v>900</v>
      </c>
      <c r="U24" s="36">
        <v>400</v>
      </c>
      <c r="V24" s="37" t="s">
        <v>1105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4.4392749999999995E-2</v>
      </c>
      <c r="AD24" s="39">
        <f t="shared" si="12"/>
        <v>-1.9603838399999995</v>
      </c>
      <c r="AE24" s="39">
        <v>-4.9000000000000004</v>
      </c>
      <c r="AF24" s="39">
        <v>-3.2625999999999999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13.266964285714286</v>
      </c>
      <c r="D25" s="29">
        <v>56</v>
      </c>
      <c r="E25" s="29">
        <v>0</v>
      </c>
      <c r="F25" s="32">
        <v>742.95</v>
      </c>
      <c r="G25" s="32">
        <v>-46.99</v>
      </c>
      <c r="H25" s="31">
        <f t="shared" si="1"/>
        <v>6.3247863247863245E-2</v>
      </c>
      <c r="I25" s="31">
        <f t="shared" si="2"/>
        <v>0.16707292318460193</v>
      </c>
      <c r="J25" s="32">
        <f t="shared" si="5"/>
        <v>124.12682828000001</v>
      </c>
      <c r="K25" s="32">
        <f t="shared" si="3"/>
        <v>2.2165505050000003</v>
      </c>
      <c r="L25" s="29">
        <v>112</v>
      </c>
      <c r="M25" s="33">
        <f t="shared" si="6"/>
        <v>0.5</v>
      </c>
      <c r="N25" s="29">
        <v>277</v>
      </c>
      <c r="O25" s="34">
        <f t="shared" ref="O25:P25" si="33">D25/7</f>
        <v>8</v>
      </c>
      <c r="P25" s="34">
        <f t="shared" si="33"/>
        <v>0</v>
      </c>
      <c r="Q25" s="29">
        <f t="shared" si="8"/>
        <v>34</v>
      </c>
      <c r="R25" s="29"/>
      <c r="S25" s="35">
        <v>2.3367003367003361</v>
      </c>
      <c r="T25" s="28">
        <v>900</v>
      </c>
      <c r="U25" s="36">
        <v>400</v>
      </c>
      <c r="V25" s="37" t="s">
        <v>1105</v>
      </c>
      <c r="W25" s="14">
        <v>19</v>
      </c>
      <c r="X25" s="38">
        <f t="shared" si="9"/>
        <v>0.3392857142857143</v>
      </c>
      <c r="Y25" s="39">
        <f t="shared" si="10"/>
        <v>2.2376190476190478</v>
      </c>
      <c r="Z25" s="14">
        <v>2</v>
      </c>
      <c r="AA25" s="28" t="s">
        <v>34</v>
      </c>
      <c r="AB25" s="40">
        <f t="shared" si="11"/>
        <v>-0.69</v>
      </c>
      <c r="AC25" s="41">
        <v>4.4392749999999995E-2</v>
      </c>
      <c r="AD25" s="39">
        <f t="shared" si="12"/>
        <v>-3.4306717199999994</v>
      </c>
      <c r="AE25" s="39">
        <v>-4.9000000000000004</v>
      </c>
      <c r="AF25" s="39">
        <v>-3.26</v>
      </c>
      <c r="AG25" s="39">
        <v>0</v>
      </c>
    </row>
    <row r="26" spans="1:33" ht="15.75" customHeight="1" x14ac:dyDescent="0.2">
      <c r="A26" s="14" t="s">
        <v>68</v>
      </c>
      <c r="B26" s="14" t="s">
        <v>162</v>
      </c>
      <c r="C26" s="15">
        <f t="shared" si="4"/>
        <v>11.825974025974027</v>
      </c>
      <c r="D26" s="16">
        <v>77</v>
      </c>
      <c r="E26" s="16">
        <v>0</v>
      </c>
      <c r="F26" s="17">
        <v>910.6</v>
      </c>
      <c r="G26" s="17">
        <v>-49.33</v>
      </c>
      <c r="H26" s="31">
        <f t="shared" si="1"/>
        <v>5.4173072699319126E-2</v>
      </c>
      <c r="I26" s="31">
        <f t="shared" si="2"/>
        <v>9.5272201169558465E-2</v>
      </c>
      <c r="J26" s="32">
        <f t="shared" si="5"/>
        <v>86.754866384999943</v>
      </c>
      <c r="K26" s="32">
        <f t="shared" si="3"/>
        <v>1.1266865764285707</v>
      </c>
      <c r="L26" s="16">
        <v>124</v>
      </c>
      <c r="M26" s="33">
        <f t="shared" si="6"/>
        <v>0.62096774193548387</v>
      </c>
      <c r="N26" s="16">
        <v>209</v>
      </c>
      <c r="O26" s="34">
        <f t="shared" ref="O26:P26" si="34">D26/7</f>
        <v>11</v>
      </c>
      <c r="P26" s="34">
        <f t="shared" si="34"/>
        <v>0</v>
      </c>
      <c r="Q26" s="29">
        <f t="shared" si="8"/>
        <v>19</v>
      </c>
      <c r="R26" s="29"/>
      <c r="S26" s="21">
        <v>3.0639219934994579</v>
      </c>
      <c r="T26" s="28">
        <v>500</v>
      </c>
      <c r="U26" s="36" t="s">
        <v>33</v>
      </c>
      <c r="V26" s="37" t="s">
        <v>33</v>
      </c>
      <c r="W26" s="14">
        <v>9</v>
      </c>
      <c r="X26" s="38">
        <f t="shared" si="9"/>
        <v>0.11688311688311688</v>
      </c>
      <c r="Y26" s="39">
        <f t="shared" si="10"/>
        <v>4.1108333333333329</v>
      </c>
      <c r="Z26" s="14">
        <v>3</v>
      </c>
      <c r="AA26" s="28" t="s">
        <v>34</v>
      </c>
      <c r="AB26" s="40">
        <f t="shared" si="11"/>
        <v>-0.69</v>
      </c>
      <c r="AC26" s="41">
        <v>4.4392749999999995E-2</v>
      </c>
      <c r="AD26" s="39">
        <f t="shared" si="12"/>
        <v>-4.7171736149999992</v>
      </c>
      <c r="AE26" s="25">
        <v>-4.95</v>
      </c>
      <c r="AF26" s="25">
        <v>-3.2734800000000002</v>
      </c>
      <c r="AG26" s="25">
        <v>0</v>
      </c>
    </row>
    <row r="27" spans="1:33" ht="15.75" customHeight="1" x14ac:dyDescent="0.2">
      <c r="A27" s="14" t="s">
        <v>69</v>
      </c>
      <c r="B27" s="14" t="s">
        <v>240</v>
      </c>
      <c r="C27" s="15">
        <f t="shared" si="4"/>
        <v>11.497</v>
      </c>
      <c r="D27" s="16">
        <v>100</v>
      </c>
      <c r="E27" s="16">
        <v>0</v>
      </c>
      <c r="F27" s="17">
        <v>1149.7</v>
      </c>
      <c r="G27" s="17">
        <v>-23.85</v>
      </c>
      <c r="H27" s="31">
        <f t="shared" si="1"/>
        <v>2.0744542054448988E-2</v>
      </c>
      <c r="I27" s="31">
        <f t="shared" si="2"/>
        <v>9.4042620248760603E-2</v>
      </c>
      <c r="J27" s="32">
        <f t="shared" si="5"/>
        <v>108.12080050000007</v>
      </c>
      <c r="K27" s="32">
        <f t="shared" si="3"/>
        <v>1.0812080050000008</v>
      </c>
      <c r="L27" s="16">
        <v>94</v>
      </c>
      <c r="M27" s="33">
        <f t="shared" si="6"/>
        <v>1.0638297872340425</v>
      </c>
      <c r="N27" s="16">
        <v>107</v>
      </c>
      <c r="O27" s="34">
        <f t="shared" ref="O27:P27" si="35">D27/7</f>
        <v>14.285714285714286</v>
      </c>
      <c r="P27" s="34">
        <f t="shared" si="35"/>
        <v>0</v>
      </c>
      <c r="Q27" s="29">
        <f t="shared" si="8"/>
        <v>7</v>
      </c>
      <c r="R27" s="29"/>
      <c r="S27" s="21">
        <v>3.175384615384615</v>
      </c>
      <c r="T27" s="28">
        <v>500</v>
      </c>
      <c r="U27" s="36" t="s">
        <v>33</v>
      </c>
      <c r="V27" s="37" t="s">
        <v>33</v>
      </c>
      <c r="W27" s="14">
        <v>3</v>
      </c>
      <c r="X27" s="38">
        <f t="shared" si="9"/>
        <v>0.03</v>
      </c>
      <c r="Y27" s="39">
        <f t="shared" si="10"/>
        <v>5.9625000000000004</v>
      </c>
      <c r="Z27" s="14">
        <v>1</v>
      </c>
      <c r="AA27" s="28" t="s">
        <v>34</v>
      </c>
      <c r="AB27" s="40">
        <f t="shared" si="11"/>
        <v>-0.69</v>
      </c>
      <c r="AC27" s="41">
        <v>4.4392749999999995E-2</v>
      </c>
      <c r="AD27" s="39">
        <f t="shared" si="12"/>
        <v>-6.1261994999999985</v>
      </c>
      <c r="AE27" s="25">
        <v>-4.95</v>
      </c>
      <c r="AF27" s="25">
        <v>-3.4414799999999999</v>
      </c>
      <c r="AG27" s="25">
        <v>0</v>
      </c>
    </row>
    <row r="28" spans="1:33" ht="15.75" customHeight="1" x14ac:dyDescent="0.2">
      <c r="A28" s="14" t="s">
        <v>70</v>
      </c>
      <c r="B28" s="14" t="s">
        <v>532</v>
      </c>
      <c r="C28" s="15">
        <f t="shared" si="4"/>
        <v>11.854747474747473</v>
      </c>
      <c r="D28" s="16">
        <v>99</v>
      </c>
      <c r="E28" s="16">
        <v>1</v>
      </c>
      <c r="F28" s="17">
        <v>1173.6199999999999</v>
      </c>
      <c r="G28" s="17">
        <v>0</v>
      </c>
      <c r="H28" s="31">
        <f t="shared" si="1"/>
        <v>0</v>
      </c>
      <c r="I28" s="31">
        <f t="shared" si="2"/>
        <v>0.13697409936350763</v>
      </c>
      <c r="J28" s="32">
        <f t="shared" si="5"/>
        <v>160.75554249499982</v>
      </c>
      <c r="K28" s="32">
        <f t="shared" si="3"/>
        <v>1.6237933585353517</v>
      </c>
      <c r="L28" s="16">
        <v>61</v>
      </c>
      <c r="M28" s="33">
        <f t="shared" si="6"/>
        <v>1.6229508196721312</v>
      </c>
      <c r="N28" s="16">
        <v>411</v>
      </c>
      <c r="O28" s="34">
        <f t="shared" ref="O28:P28" si="36">D28/7</f>
        <v>14.142857142857142</v>
      </c>
      <c r="P28" s="34">
        <f t="shared" si="36"/>
        <v>0.14285714285714285</v>
      </c>
      <c r="Q28" s="29">
        <f t="shared" si="8"/>
        <v>28</v>
      </c>
      <c r="R28" s="29"/>
      <c r="S28" s="21">
        <v>2.0253807106598991</v>
      </c>
      <c r="T28" s="28">
        <v>500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4.4392749999999995E-2</v>
      </c>
      <c r="AD28" s="39">
        <f t="shared" si="12"/>
        <v>-6.0649375049999987</v>
      </c>
      <c r="AE28" s="25">
        <v>-4.95</v>
      </c>
      <c r="AF28" s="25">
        <v>-3.4414799999999999</v>
      </c>
      <c r="AG28" s="25">
        <v>0</v>
      </c>
    </row>
    <row r="29" spans="1:33" ht="15.75" customHeight="1" x14ac:dyDescent="0.2">
      <c r="A29" s="14" t="s">
        <v>71</v>
      </c>
      <c r="B29" s="14" t="s">
        <v>98</v>
      </c>
      <c r="C29" s="15">
        <f t="shared" si="4"/>
        <v>12.484444444444444</v>
      </c>
      <c r="D29" s="16">
        <v>36</v>
      </c>
      <c r="E29" s="16">
        <v>0</v>
      </c>
      <c r="F29" s="17">
        <v>449.44</v>
      </c>
      <c r="G29" s="17">
        <v>-0.05</v>
      </c>
      <c r="H29" s="31">
        <f t="shared" si="1"/>
        <v>1.1124955500178E-4</v>
      </c>
      <c r="I29" s="31">
        <f t="shared" si="2"/>
        <v>0.17790236438412246</v>
      </c>
      <c r="J29" s="32">
        <f t="shared" si="5"/>
        <v>79.956438648800003</v>
      </c>
      <c r="K29" s="32">
        <f t="shared" si="3"/>
        <v>2.2210121846888891</v>
      </c>
      <c r="L29" s="16">
        <v>86</v>
      </c>
      <c r="M29" s="33">
        <f t="shared" si="6"/>
        <v>0.41860465116279072</v>
      </c>
      <c r="N29" s="16">
        <v>316</v>
      </c>
      <c r="O29" s="34">
        <f t="shared" ref="O29:P29" si="37">D29/7</f>
        <v>5.1428571428571432</v>
      </c>
      <c r="P29" s="34">
        <f t="shared" si="37"/>
        <v>0</v>
      </c>
      <c r="Q29" s="29">
        <f t="shared" si="8"/>
        <v>61</v>
      </c>
      <c r="R29" s="29"/>
      <c r="S29" s="21">
        <v>2.4575363427697021</v>
      </c>
      <c r="T29" s="28">
        <v>800</v>
      </c>
      <c r="U29" s="36">
        <v>300</v>
      </c>
      <c r="V29" s="37" t="s">
        <v>1106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4.4392749999999995E-2</v>
      </c>
      <c r="AD29" s="39">
        <f t="shared" si="12"/>
        <v>-2.2054318199999994</v>
      </c>
      <c r="AE29" s="25">
        <v>-4.95</v>
      </c>
      <c r="AF29" s="25">
        <v>-3.3781147092000001</v>
      </c>
      <c r="AG29" s="25">
        <v>0</v>
      </c>
    </row>
    <row r="30" spans="1:33" ht="15.75" customHeight="1" x14ac:dyDescent="0.2">
      <c r="A30" s="14" t="s">
        <v>72</v>
      </c>
      <c r="B30" s="14" t="s">
        <v>98</v>
      </c>
      <c r="C30" s="15">
        <f t="shared" si="4"/>
        <v>12.949999999999994</v>
      </c>
      <c r="D30" s="16">
        <v>24</v>
      </c>
      <c r="E30" s="16">
        <v>1</v>
      </c>
      <c r="F30" s="17">
        <v>310.79999999999984</v>
      </c>
      <c r="G30" s="17">
        <v>0</v>
      </c>
      <c r="H30" s="31">
        <f t="shared" si="1"/>
        <v>0</v>
      </c>
      <c r="I30" s="31">
        <f t="shared" si="2"/>
        <v>0.20217168307335856</v>
      </c>
      <c r="J30" s="32">
        <f t="shared" si="5"/>
        <v>62.834959099199807</v>
      </c>
      <c r="K30" s="32">
        <f t="shared" si="3"/>
        <v>2.6181232957999918</v>
      </c>
      <c r="L30" s="16">
        <v>51</v>
      </c>
      <c r="M30" s="33">
        <f t="shared" si="6"/>
        <v>0.47058823529411764</v>
      </c>
      <c r="N30" s="16">
        <v>167</v>
      </c>
      <c r="O30" s="34">
        <f t="shared" ref="O30:P30" si="38">D30/7</f>
        <v>3.4285714285714284</v>
      </c>
      <c r="P30" s="34">
        <f t="shared" si="38"/>
        <v>0.14285714285714285</v>
      </c>
      <c r="Q30" s="29">
        <f t="shared" si="8"/>
        <v>46</v>
      </c>
      <c r="R30" s="29"/>
      <c r="S30" s="21">
        <v>2.8461538461538458</v>
      </c>
      <c r="T30" s="28">
        <v>500</v>
      </c>
      <c r="U30" s="36">
        <v>300</v>
      </c>
      <c r="V30" s="37" t="s">
        <v>1106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4.4392749999999995E-2</v>
      </c>
      <c r="AD30" s="39">
        <f t="shared" si="12"/>
        <v>-1.4702878799999997</v>
      </c>
      <c r="AE30" s="25">
        <v>-4.95</v>
      </c>
      <c r="AF30" s="25">
        <v>-3.3781147092000001</v>
      </c>
      <c r="AG30" s="25">
        <v>0</v>
      </c>
    </row>
    <row r="31" spans="1:33" ht="15.75" customHeight="1" x14ac:dyDescent="0.2">
      <c r="A31" s="14" t="s">
        <v>73</v>
      </c>
      <c r="B31" s="50" t="s">
        <v>133</v>
      </c>
      <c r="C31" s="15">
        <f t="shared" si="4"/>
        <v>12.958333333333332</v>
      </c>
      <c r="D31" s="16">
        <v>36</v>
      </c>
      <c r="E31" s="16">
        <v>0</v>
      </c>
      <c r="F31" s="17">
        <v>466.49999999999994</v>
      </c>
      <c r="G31" s="42">
        <v>0</v>
      </c>
      <c r="H31" s="31">
        <f t="shared" si="1"/>
        <v>0</v>
      </c>
      <c r="I31" s="31">
        <f t="shared" si="2"/>
        <v>0.20258829292347255</v>
      </c>
      <c r="J31" s="32">
        <f t="shared" si="5"/>
        <v>94.507438648799933</v>
      </c>
      <c r="K31" s="32">
        <f t="shared" si="3"/>
        <v>2.6252066291333316</v>
      </c>
      <c r="L31" s="16">
        <v>48</v>
      </c>
      <c r="M31" s="33">
        <f t="shared" si="6"/>
        <v>0.75</v>
      </c>
      <c r="N31" s="16">
        <v>93</v>
      </c>
      <c r="O31" s="34">
        <f t="shared" ref="O31:P32" si="39">D31/7</f>
        <v>5.1428571428571432</v>
      </c>
      <c r="P31" s="34">
        <f t="shared" si="39"/>
        <v>0</v>
      </c>
      <c r="Q31" s="29">
        <f t="shared" si="8"/>
        <v>18</v>
      </c>
      <c r="R31" s="29"/>
      <c r="S31" s="21">
        <v>3.0045913682277301</v>
      </c>
      <c r="T31" s="14">
        <v>200</v>
      </c>
      <c r="U31" s="22">
        <v>300</v>
      </c>
      <c r="V31" s="1" t="s">
        <v>1475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4.4392749999999995E-2</v>
      </c>
      <c r="AD31" s="39">
        <f t="shared" si="12"/>
        <v>-2.2054318199999994</v>
      </c>
      <c r="AE31" s="43">
        <v>-4.95</v>
      </c>
      <c r="AF31" s="43">
        <v>-3.3781147092000001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13.829545454545455</v>
      </c>
      <c r="D32" s="52">
        <v>22</v>
      </c>
      <c r="E32" s="52">
        <v>0</v>
      </c>
      <c r="F32" s="53">
        <v>304.25</v>
      </c>
      <c r="G32" s="53">
        <v>0</v>
      </c>
      <c r="H32" s="31">
        <f t="shared" si="1"/>
        <v>0</v>
      </c>
      <c r="I32" s="31">
        <f t="shared" si="2"/>
        <v>0.24337292525094495</v>
      </c>
      <c r="J32" s="32">
        <f t="shared" si="5"/>
        <v>74.046212507600004</v>
      </c>
      <c r="K32" s="32">
        <f t="shared" si="3"/>
        <v>3.3657369321636366</v>
      </c>
      <c r="L32" s="52">
        <v>50</v>
      </c>
      <c r="M32" s="33">
        <f t="shared" si="6"/>
        <v>0.44</v>
      </c>
      <c r="N32" s="52">
        <v>69</v>
      </c>
      <c r="O32" s="34">
        <f t="shared" si="39"/>
        <v>3.1428571428571428</v>
      </c>
      <c r="P32" s="34">
        <f t="shared" si="39"/>
        <v>0</v>
      </c>
      <c r="Q32" s="29">
        <f t="shared" si="8"/>
        <v>21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2.651839178785286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4.4392749999999995E-2</v>
      </c>
      <c r="AD32" s="39">
        <f t="shared" si="12"/>
        <v>-1.3477638899999997</v>
      </c>
      <c r="AE32" s="58">
        <v>-4.95</v>
      </c>
      <c r="AF32" s="58">
        <v>-3.3781147092000001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31.5" customWidth="1"/>
    <col min="22" max="22" width="90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15 Ft Extension Cord with 3 Electrical Power Outlet - 16/3 Durable Black Cable")</f>
        <v>2 Pack of 15 Ft Extension Cord with 3 Electrical Power Outlet - 16/3 Durable Black Cable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Info!B1:BJ5000""),2,FALSE),"""")"),"B07MTQ9MFM")</f>
        <v>B07MTQ9MFM</v>
      </c>
      <c r="B2" s="3" t="s">
        <v>1107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68" customHeight="1" x14ac:dyDescent="0.2">
      <c r="A3" s="76" t="s">
        <v>30</v>
      </c>
      <c r="B3" s="77"/>
      <c r="C3" s="47">
        <f>((AE32+AF32)/0.85)*-1</f>
        <v>14.354870550823527</v>
      </c>
      <c r="D3" s="5">
        <f>SUM(D4:D99765)</f>
        <v>760</v>
      </c>
      <c r="E3" s="5"/>
      <c r="F3" s="6">
        <f t="shared" ref="F3:G3" si="0">SUM(F4:F99765)</f>
        <v>13711.099999999999</v>
      </c>
      <c r="G3" s="6">
        <f t="shared" si="0"/>
        <v>-341.31</v>
      </c>
      <c r="H3" s="7">
        <f t="shared" ref="H3:H32" si="1">G3/F3*-1</f>
        <v>2.4892969929473204E-2</v>
      </c>
      <c r="I3" s="8">
        <f t="shared" ref="I3:I32" si="2">J3/F3</f>
        <v>0.16952780523565944</v>
      </c>
      <c r="J3" s="6">
        <f>SUM(J4:J99765)</f>
        <v>2324.4126903666497</v>
      </c>
      <c r="K3" s="6">
        <f t="shared" ref="K3:K32" si="3">J3/D3</f>
        <v>3.058437750482434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3 - May
3.5 - June
4.5 - July
4.5 - Aug
5 - Sept
3.5 - Oct
3.5 - Nov
3.5 - Dec
3.5 - Jan
2.5 - Feb")</f>
        <v>2.5 - March
2.5 - April
3 - May
3.5 - June
4.5 - July
4.5 - Aug
5 - Sept
3.5 - Oct
3.5 - Nov
3.5 - Dec
3.5 -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QTY-26")</f>
        <v>Del QTY-26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98</v>
      </c>
      <c r="X3" s="7">
        <f>W3/D3</f>
        <v>0.12894736842105264</v>
      </c>
      <c r="Y3" s="6"/>
      <c r="Z3" s="5"/>
      <c r="AA3" s="5"/>
      <c r="AB3" s="5"/>
      <c r="AC3" s="5"/>
      <c r="AD3" s="6">
        <f>SUM(AD4:AD99765)</f>
        <v>-59.558631557068367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Info!B2:BZ7000""),37,FALSE)),"""")*-1"),-6.5216399682)</f>
        <v>-6.5216399681999997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1108</v>
      </c>
      <c r="C4" s="15">
        <f t="shared" ref="C4:C32" si="4">IFERROR(F4/D4," - ")</f>
        <v>17.146666666666668</v>
      </c>
      <c r="D4" s="16">
        <v>6</v>
      </c>
      <c r="E4" s="16">
        <v>0</v>
      </c>
      <c r="F4" s="17">
        <v>102.88000000000001</v>
      </c>
      <c r="G4" s="17">
        <v>0</v>
      </c>
      <c r="H4" s="18">
        <f t="shared" si="1"/>
        <v>0</v>
      </c>
      <c r="I4" s="18">
        <f t="shared" si="2"/>
        <v>0.2009029881714321</v>
      </c>
      <c r="J4" s="17">
        <f t="shared" ref="J4:J32" si="5">F4*0.85+G4+AF4*D4+D4*AE4+AG4+AD4</f>
        <v>20.668899423076937</v>
      </c>
      <c r="K4" s="17">
        <f t="shared" si="3"/>
        <v>3.4448165705128226</v>
      </c>
      <c r="L4" s="16">
        <v>20</v>
      </c>
      <c r="M4" s="19">
        <f t="shared" ref="M4:M32" si="6">IFERROR(D4/L4,"-")</f>
        <v>0.3</v>
      </c>
      <c r="N4" s="16">
        <v>203</v>
      </c>
      <c r="O4" s="20">
        <f t="shared" ref="O4:P4" si="7">D4/7</f>
        <v>0.8571428571428571</v>
      </c>
      <c r="P4" s="20">
        <f t="shared" si="7"/>
        <v>0</v>
      </c>
      <c r="Q4" s="16">
        <f t="shared" ref="Q4:Q32" si="8">ROUNDDOWN(N4/(O4+P4),0)</f>
        <v>236</v>
      </c>
      <c r="R4" s="16"/>
      <c r="S4" s="21">
        <v>1.29501915708812</v>
      </c>
      <c r="T4" s="14">
        <v>720</v>
      </c>
      <c r="U4" s="22">
        <v>40</v>
      </c>
      <c r="V4" s="23" t="s">
        <v>1109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5.6784722222222223E-2</v>
      </c>
      <c r="AD4" s="25">
        <f t="shared" ref="AD4:AD32" si="12">IFERROR(AB4*AC4*D4*2,0)</f>
        <v>-0.47017749999999991</v>
      </c>
      <c r="AE4" s="25">
        <v>-5.42</v>
      </c>
      <c r="AF4" s="25">
        <v>-5.6314871794871797</v>
      </c>
      <c r="AG4" s="25">
        <v>0</v>
      </c>
    </row>
    <row r="5" spans="1:33" ht="15.75" customHeight="1" x14ac:dyDescent="0.2">
      <c r="A5" s="28" t="s">
        <v>35</v>
      </c>
      <c r="B5" s="28" t="s">
        <v>209</v>
      </c>
      <c r="C5" s="15">
        <f t="shared" si="4"/>
        <v>16.949354838709677</v>
      </c>
      <c r="D5" s="29">
        <v>31</v>
      </c>
      <c r="E5" s="29">
        <v>0</v>
      </c>
      <c r="F5" s="30">
        <v>525.42999999999995</v>
      </c>
      <c r="G5" s="30">
        <v>-56.400000000000006</v>
      </c>
      <c r="H5" s="31">
        <f t="shared" si="1"/>
        <v>0.10734065432122264</v>
      </c>
      <c r="I5" s="31">
        <f t="shared" si="2"/>
        <v>8.6000670172675653E-2</v>
      </c>
      <c r="J5" s="32">
        <f t="shared" si="5"/>
        <v>45.187332128828963</v>
      </c>
      <c r="K5" s="32">
        <f t="shared" si="3"/>
        <v>1.4576558751235149</v>
      </c>
      <c r="L5" s="29">
        <v>71</v>
      </c>
      <c r="M5" s="33">
        <f t="shared" si="6"/>
        <v>0.43661971830985913</v>
      </c>
      <c r="N5" s="29">
        <v>172</v>
      </c>
      <c r="O5" s="34">
        <f t="shared" ref="O5:P5" si="13">D5/7</f>
        <v>4.4285714285714288</v>
      </c>
      <c r="P5" s="34">
        <f t="shared" si="13"/>
        <v>0</v>
      </c>
      <c r="Q5" s="29">
        <f t="shared" si="8"/>
        <v>38</v>
      </c>
      <c r="R5" s="29"/>
      <c r="S5" s="35">
        <v>1.2793522267206401</v>
      </c>
      <c r="T5" s="28">
        <v>720</v>
      </c>
      <c r="U5" s="36">
        <v>40</v>
      </c>
      <c r="V5" s="37" t="s">
        <v>1110</v>
      </c>
      <c r="W5" s="28">
        <v>11</v>
      </c>
      <c r="X5" s="38">
        <f t="shared" si="9"/>
        <v>0.35483870967741937</v>
      </c>
      <c r="Y5" s="39">
        <f t="shared" si="10"/>
        <v>2.6857142857142859</v>
      </c>
      <c r="Z5" s="28">
        <v>10</v>
      </c>
      <c r="AA5" s="28" t="s">
        <v>34</v>
      </c>
      <c r="AB5" s="40">
        <f t="shared" si="11"/>
        <v>-0.69</v>
      </c>
      <c r="AC5" s="41">
        <v>5.6850521436848205E-2</v>
      </c>
      <c r="AD5" s="39">
        <f t="shared" si="12"/>
        <v>-2.432065307068366</v>
      </c>
      <c r="AE5" s="39">
        <v>-5.42</v>
      </c>
      <c r="AF5" s="39">
        <v>-5.6314871794871797</v>
      </c>
      <c r="AG5" s="39">
        <v>0</v>
      </c>
    </row>
    <row r="6" spans="1:33" ht="15.75" customHeight="1" x14ac:dyDescent="0.2">
      <c r="A6" s="28" t="s">
        <v>37</v>
      </c>
      <c r="B6" s="28" t="s">
        <v>117</v>
      </c>
      <c r="C6" s="15">
        <f t="shared" si="4"/>
        <v>15.890465116279072</v>
      </c>
      <c r="D6" s="29">
        <v>43</v>
      </c>
      <c r="E6" s="29">
        <v>1</v>
      </c>
      <c r="F6" s="30">
        <v>683.29000000000008</v>
      </c>
      <c r="G6" s="30">
        <v>-54.359999999999985</v>
      </c>
      <c r="H6" s="31">
        <f t="shared" si="1"/>
        <v>7.9556264543605176E-2</v>
      </c>
      <c r="I6" s="31">
        <f t="shared" si="2"/>
        <v>7.0033142392519412E-2</v>
      </c>
      <c r="J6" s="32">
        <f t="shared" si="5"/>
        <v>47.852945865384591</v>
      </c>
      <c r="K6" s="32">
        <f t="shared" si="3"/>
        <v>1.1128592061717346</v>
      </c>
      <c r="L6" s="29">
        <v>66</v>
      </c>
      <c r="M6" s="33">
        <f t="shared" si="6"/>
        <v>0.65151515151515149</v>
      </c>
      <c r="N6" s="29">
        <v>129</v>
      </c>
      <c r="O6" s="34">
        <f t="shared" ref="O6:P6" si="14">D6/7</f>
        <v>6.1428571428571432</v>
      </c>
      <c r="P6" s="34">
        <f t="shared" si="14"/>
        <v>0.14285714285714285</v>
      </c>
      <c r="Q6" s="29">
        <f t="shared" si="8"/>
        <v>20</v>
      </c>
      <c r="R6" s="29"/>
      <c r="S6" s="35">
        <v>1.9108910891089099</v>
      </c>
      <c r="T6" s="28">
        <v>920</v>
      </c>
      <c r="U6" s="36">
        <v>240</v>
      </c>
      <c r="V6" s="37" t="s">
        <v>1111</v>
      </c>
      <c r="W6" s="28">
        <v>16</v>
      </c>
      <c r="X6" s="38">
        <f t="shared" si="9"/>
        <v>0.37209302325581395</v>
      </c>
      <c r="Y6" s="39">
        <f t="shared" si="10"/>
        <v>2.5885714285714281</v>
      </c>
      <c r="Z6" s="28">
        <v>5</v>
      </c>
      <c r="AA6" s="28" t="s">
        <v>34</v>
      </c>
      <c r="AB6" s="40">
        <f t="shared" si="11"/>
        <v>-0.69</v>
      </c>
      <c r="AC6" s="41">
        <v>5.6784722222222223E-2</v>
      </c>
      <c r="AD6" s="39">
        <f t="shared" si="12"/>
        <v>-3.3696054166666665</v>
      </c>
      <c r="AE6" s="39">
        <v>-5.42</v>
      </c>
      <c r="AF6" s="39">
        <v>-5.6314871794871797</v>
      </c>
      <c r="AG6" s="39">
        <v>0</v>
      </c>
    </row>
    <row r="7" spans="1:33" ht="15.75" customHeight="1" x14ac:dyDescent="0.2">
      <c r="A7" s="28" t="s">
        <v>39</v>
      </c>
      <c r="B7" s="28" t="s">
        <v>1112</v>
      </c>
      <c r="C7" s="15">
        <f t="shared" si="4"/>
        <v>16.106923076923078</v>
      </c>
      <c r="D7" s="29">
        <v>13</v>
      </c>
      <c r="E7" s="29">
        <v>0</v>
      </c>
      <c r="F7" s="30">
        <v>209.39000000000001</v>
      </c>
      <c r="G7" s="30">
        <v>-10.02</v>
      </c>
      <c r="H7" s="31">
        <f t="shared" si="1"/>
        <v>4.7853288122641953E-2</v>
      </c>
      <c r="I7" s="31">
        <f t="shared" si="2"/>
        <v>0.1111488072496299</v>
      </c>
      <c r="J7" s="32">
        <f t="shared" si="5"/>
        <v>23.273448750000007</v>
      </c>
      <c r="K7" s="32">
        <f t="shared" si="3"/>
        <v>1.7902652884615391</v>
      </c>
      <c r="L7" s="29">
        <v>33</v>
      </c>
      <c r="M7" s="33">
        <f t="shared" si="6"/>
        <v>0.39393939393939392</v>
      </c>
      <c r="N7" s="29">
        <v>114</v>
      </c>
      <c r="O7" s="34">
        <f t="shared" ref="O7:P7" si="15">D7/7</f>
        <v>1.8571428571428572</v>
      </c>
      <c r="P7" s="34">
        <f t="shared" si="15"/>
        <v>0</v>
      </c>
      <c r="Q7" s="29">
        <f t="shared" si="8"/>
        <v>61</v>
      </c>
      <c r="R7" s="29"/>
      <c r="S7" s="35">
        <v>2.1876675603217102</v>
      </c>
      <c r="T7" s="28">
        <v>680</v>
      </c>
      <c r="U7" s="36">
        <v>240</v>
      </c>
      <c r="V7" s="37" t="s">
        <v>1113</v>
      </c>
      <c r="W7" s="28">
        <v>2</v>
      </c>
      <c r="X7" s="38">
        <f t="shared" si="9"/>
        <v>0.15384615384615385</v>
      </c>
      <c r="Y7" s="39">
        <f t="shared" si="10"/>
        <v>5.01</v>
      </c>
      <c r="Z7" s="28">
        <v>0</v>
      </c>
      <c r="AA7" s="28" t="s">
        <v>34</v>
      </c>
      <c r="AB7" s="40">
        <f t="shared" si="11"/>
        <v>-0.69</v>
      </c>
      <c r="AC7" s="41">
        <v>5.6784722222222223E-2</v>
      </c>
      <c r="AD7" s="39">
        <f t="shared" si="12"/>
        <v>-1.0187179166666664</v>
      </c>
      <c r="AE7" s="39">
        <v>-5.42</v>
      </c>
      <c r="AF7" s="39">
        <v>-5.6314871794871797</v>
      </c>
      <c r="AG7" s="39">
        <v>0</v>
      </c>
    </row>
    <row r="8" spans="1:33" ht="15.75" customHeight="1" x14ac:dyDescent="0.2">
      <c r="A8" s="28" t="s">
        <v>41</v>
      </c>
      <c r="B8" s="28" t="s">
        <v>1114</v>
      </c>
      <c r="C8" s="15">
        <f t="shared" si="4"/>
        <v>16.966666666666665</v>
      </c>
      <c r="D8" s="29">
        <v>24</v>
      </c>
      <c r="E8" s="29">
        <v>0</v>
      </c>
      <c r="F8" s="30">
        <v>407.19999999999993</v>
      </c>
      <c r="G8" s="30">
        <v>-31.949999999999992</v>
      </c>
      <c r="H8" s="31">
        <f t="shared" si="1"/>
        <v>7.8462671905697445E-2</v>
      </c>
      <c r="I8" s="31">
        <f t="shared" si="2"/>
        <v>0.1156416748526522</v>
      </c>
      <c r="J8" s="32">
        <f t="shared" si="5"/>
        <v>47.08928999999997</v>
      </c>
      <c r="K8" s="32">
        <f t="shared" si="3"/>
        <v>1.9620537499999988</v>
      </c>
      <c r="L8" s="29">
        <v>38</v>
      </c>
      <c r="M8" s="33">
        <f t="shared" si="6"/>
        <v>0.63157894736842102</v>
      </c>
      <c r="N8" s="29">
        <v>94</v>
      </c>
      <c r="O8" s="34">
        <f t="shared" ref="O8:P8" si="16">D8/7</f>
        <v>3.4285714285714284</v>
      </c>
      <c r="P8" s="34">
        <f t="shared" si="16"/>
        <v>0</v>
      </c>
      <c r="Q8" s="29">
        <f t="shared" si="8"/>
        <v>27</v>
      </c>
      <c r="R8" s="29"/>
      <c r="S8" s="35">
        <v>1.5036496350364901</v>
      </c>
      <c r="T8" s="28">
        <v>680</v>
      </c>
      <c r="U8" s="36">
        <v>240</v>
      </c>
      <c r="V8" s="37" t="s">
        <v>1115</v>
      </c>
      <c r="W8" s="28">
        <v>9</v>
      </c>
      <c r="X8" s="38">
        <f t="shared" si="9"/>
        <v>0.375</v>
      </c>
      <c r="Y8" s="39">
        <f t="shared" si="10"/>
        <v>2.457692307692307</v>
      </c>
      <c r="Z8" s="28">
        <v>4</v>
      </c>
      <c r="AA8" s="28" t="s">
        <v>34</v>
      </c>
      <c r="AB8" s="40">
        <f t="shared" si="11"/>
        <v>-0.69</v>
      </c>
      <c r="AC8" s="41">
        <v>5.6784722222222223E-2</v>
      </c>
      <c r="AD8" s="39">
        <f t="shared" si="12"/>
        <v>-1.8807099999999997</v>
      </c>
      <c r="AE8" s="39">
        <v>-5.42</v>
      </c>
      <c r="AF8" s="39">
        <v>-5.63</v>
      </c>
      <c r="AG8" s="39">
        <v>0</v>
      </c>
    </row>
    <row r="9" spans="1:33" ht="15.75" customHeight="1" x14ac:dyDescent="0.2">
      <c r="A9" s="28" t="s">
        <v>43</v>
      </c>
      <c r="B9" s="28" t="s">
        <v>1116</v>
      </c>
      <c r="C9" s="15">
        <f t="shared" si="4"/>
        <v>17.922173913043483</v>
      </c>
      <c r="D9" s="29">
        <v>46</v>
      </c>
      <c r="E9" s="29">
        <v>0</v>
      </c>
      <c r="F9" s="30">
        <v>824.42000000000019</v>
      </c>
      <c r="G9" s="30">
        <v>-37.199999999999996</v>
      </c>
      <c r="H9" s="31">
        <f t="shared" si="1"/>
        <v>4.5122631668324385E-2</v>
      </c>
      <c r="I9" s="31">
        <f t="shared" si="2"/>
        <v>0.17756085016101472</v>
      </c>
      <c r="J9" s="32">
        <f t="shared" si="5"/>
        <v>146.38471608974379</v>
      </c>
      <c r="K9" s="32">
        <f t="shared" si="3"/>
        <v>3.1822764367335608</v>
      </c>
      <c r="L9" s="29">
        <v>73</v>
      </c>
      <c r="M9" s="33">
        <f t="shared" si="6"/>
        <v>0.63013698630136983</v>
      </c>
      <c r="N9" s="29">
        <v>43</v>
      </c>
      <c r="O9" s="34">
        <f t="shared" ref="O9:P9" si="17">D9/7</f>
        <v>6.5714285714285712</v>
      </c>
      <c r="P9" s="34">
        <f t="shared" si="17"/>
        <v>0</v>
      </c>
      <c r="Q9" s="29">
        <f t="shared" si="8"/>
        <v>6</v>
      </c>
      <c r="R9" s="29"/>
      <c r="S9" s="35">
        <v>2.01587301587301</v>
      </c>
      <c r="T9" s="28">
        <v>680</v>
      </c>
      <c r="U9" s="36">
        <v>240</v>
      </c>
      <c r="V9" s="37" t="s">
        <v>1117</v>
      </c>
      <c r="W9" s="28">
        <v>21</v>
      </c>
      <c r="X9" s="38">
        <f t="shared" si="9"/>
        <v>0.45652173913043476</v>
      </c>
      <c r="Y9" s="39">
        <f t="shared" si="10"/>
        <v>1.3777777777777775</v>
      </c>
      <c r="Z9" s="28">
        <v>6</v>
      </c>
      <c r="AA9" s="28" t="s">
        <v>34</v>
      </c>
      <c r="AB9" s="40">
        <f t="shared" si="11"/>
        <v>-0.69</v>
      </c>
      <c r="AC9" s="41">
        <v>5.6784722222222223E-2</v>
      </c>
      <c r="AD9" s="39">
        <f t="shared" si="12"/>
        <v>-3.6046941666666661</v>
      </c>
      <c r="AE9" s="39">
        <v>-5.42</v>
      </c>
      <c r="AF9" s="39">
        <v>-5.7445128205128198</v>
      </c>
      <c r="AG9" s="39">
        <v>0</v>
      </c>
    </row>
    <row r="10" spans="1:33" ht="15.75" customHeight="1" x14ac:dyDescent="0.2">
      <c r="A10" s="28" t="s">
        <v>45</v>
      </c>
      <c r="B10" s="28" t="s">
        <v>100</v>
      </c>
      <c r="C10" s="15">
        <f t="shared" si="4"/>
        <v>18.886470588235298</v>
      </c>
      <c r="D10" s="29">
        <v>34</v>
      </c>
      <c r="E10" s="29">
        <v>0</v>
      </c>
      <c r="F10" s="30">
        <v>642.1400000000001</v>
      </c>
      <c r="G10" s="30">
        <v>-8.52</v>
      </c>
      <c r="H10" s="31">
        <f t="shared" si="1"/>
        <v>1.326813467468153E-2</v>
      </c>
      <c r="I10" s="31">
        <f t="shared" si="2"/>
        <v>0.24144458363580767</v>
      </c>
      <c r="J10" s="32">
        <f t="shared" si="5"/>
        <v>155.04122493589756</v>
      </c>
      <c r="K10" s="32">
        <f t="shared" si="3"/>
        <v>4.5600360275263991</v>
      </c>
      <c r="L10" s="29">
        <v>50</v>
      </c>
      <c r="M10" s="33">
        <f t="shared" si="6"/>
        <v>0.68</v>
      </c>
      <c r="N10" s="29">
        <v>13</v>
      </c>
      <c r="O10" s="34">
        <f t="shared" ref="O10:P10" si="18">D10/7</f>
        <v>4.8571428571428568</v>
      </c>
      <c r="P10" s="34">
        <f t="shared" si="18"/>
        <v>0</v>
      </c>
      <c r="Q10" s="29">
        <f t="shared" si="8"/>
        <v>2</v>
      </c>
      <c r="R10" s="29"/>
      <c r="S10" s="35">
        <v>2.9156010230179001</v>
      </c>
      <c r="T10" s="28">
        <v>680</v>
      </c>
      <c r="U10" s="36">
        <v>240</v>
      </c>
      <c r="V10" s="37" t="s">
        <v>1118</v>
      </c>
      <c r="W10" s="28">
        <v>8</v>
      </c>
      <c r="X10" s="38">
        <f t="shared" si="9"/>
        <v>0.23529411764705882</v>
      </c>
      <c r="Y10" s="39">
        <f t="shared" si="10"/>
        <v>0.94666666666666666</v>
      </c>
      <c r="Z10" s="28">
        <v>1</v>
      </c>
      <c r="AA10" s="28" t="s">
        <v>34</v>
      </c>
      <c r="AB10" s="40">
        <f t="shared" si="11"/>
        <v>-0.69</v>
      </c>
      <c r="AC10" s="41">
        <v>5.6784722222222223E-2</v>
      </c>
      <c r="AD10" s="39">
        <f t="shared" si="12"/>
        <v>-2.6643391666666663</v>
      </c>
      <c r="AE10" s="39">
        <v>-5.42</v>
      </c>
      <c r="AF10" s="39">
        <v>-5.7445128205128198</v>
      </c>
      <c r="AG10" s="39">
        <v>0</v>
      </c>
    </row>
    <row r="11" spans="1:33" ht="15.75" customHeight="1" x14ac:dyDescent="0.2">
      <c r="A11" s="28" t="s">
        <v>47</v>
      </c>
      <c r="B11" s="28" t="s">
        <v>1119</v>
      </c>
      <c r="C11" s="15">
        <f t="shared" si="4"/>
        <v>18.952499999999997</v>
      </c>
      <c r="D11" s="29">
        <v>12</v>
      </c>
      <c r="E11" s="29">
        <v>0</v>
      </c>
      <c r="F11" s="30">
        <v>227.42999999999998</v>
      </c>
      <c r="G11" s="30">
        <v>0</v>
      </c>
      <c r="H11" s="31">
        <f t="shared" si="1"/>
        <v>0</v>
      </c>
      <c r="I11" s="31">
        <f t="shared" si="2"/>
        <v>0.25678666470494732</v>
      </c>
      <c r="J11" s="32">
        <f t="shared" si="5"/>
        <v>58.400991153846164</v>
      </c>
      <c r="K11" s="32">
        <f t="shared" si="3"/>
        <v>4.8667492628205133</v>
      </c>
      <c r="L11" s="29">
        <v>19</v>
      </c>
      <c r="M11" s="33">
        <f t="shared" si="6"/>
        <v>0.63157894736842102</v>
      </c>
      <c r="N11" s="29">
        <v>41</v>
      </c>
      <c r="O11" s="34">
        <f t="shared" ref="O11:P11" si="19">D11/7</f>
        <v>1.7142857142857142</v>
      </c>
      <c r="P11" s="34">
        <f t="shared" si="19"/>
        <v>0</v>
      </c>
      <c r="Q11" s="29">
        <f t="shared" si="8"/>
        <v>23</v>
      </c>
      <c r="R11" s="29"/>
      <c r="S11" s="35">
        <v>3.1413612565445002</v>
      </c>
      <c r="T11" s="28">
        <v>680</v>
      </c>
      <c r="U11" s="36">
        <v>240</v>
      </c>
      <c r="V11" s="37" t="s">
        <v>1118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5.6784722222222223E-2</v>
      </c>
      <c r="AD11" s="39">
        <f t="shared" si="12"/>
        <v>-0.94035499999999983</v>
      </c>
      <c r="AE11" s="39">
        <v>-5.42</v>
      </c>
      <c r="AF11" s="39">
        <v>-5.7445128205128198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18.858260869565214</v>
      </c>
      <c r="D12" s="29">
        <v>23</v>
      </c>
      <c r="E12" s="29">
        <v>0</v>
      </c>
      <c r="F12" s="30">
        <v>433.73999999999995</v>
      </c>
      <c r="G12" s="30">
        <v>0</v>
      </c>
      <c r="H12" s="31">
        <f t="shared" si="1"/>
        <v>0</v>
      </c>
      <c r="I12" s="31">
        <f t="shared" si="2"/>
        <v>0.25382223923288566</v>
      </c>
      <c r="J12" s="32">
        <f t="shared" si="5"/>
        <v>110.0928580448718</v>
      </c>
      <c r="K12" s="32">
        <f t="shared" si="3"/>
        <v>4.786646001950948</v>
      </c>
      <c r="L12" s="29">
        <v>21</v>
      </c>
      <c r="M12" s="33">
        <f t="shared" si="6"/>
        <v>1.0952380952380953</v>
      </c>
      <c r="N12" s="29">
        <v>29</v>
      </c>
      <c r="O12" s="34">
        <f t="shared" ref="O12:P12" si="20">D12/7</f>
        <v>3.2857142857142856</v>
      </c>
      <c r="P12" s="34">
        <f t="shared" si="20"/>
        <v>0</v>
      </c>
      <c r="Q12" s="29">
        <f t="shared" si="8"/>
        <v>8</v>
      </c>
      <c r="R12" s="29"/>
      <c r="S12" s="35">
        <v>2.1698440207972198</v>
      </c>
      <c r="T12" s="28">
        <v>680</v>
      </c>
      <c r="U12" s="36">
        <v>240</v>
      </c>
      <c r="V12" s="37" t="s">
        <v>1117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5.6784722222222223E-2</v>
      </c>
      <c r="AD12" s="39">
        <f t="shared" si="12"/>
        <v>-1.802347083333333</v>
      </c>
      <c r="AE12" s="39">
        <v>-5.42</v>
      </c>
      <c r="AF12" s="39">
        <v>-5.7445128205128198</v>
      </c>
      <c r="AG12" s="39">
        <v>0</v>
      </c>
    </row>
    <row r="13" spans="1:33" ht="15.75" customHeight="1" x14ac:dyDescent="0.2">
      <c r="A13" s="28" t="s">
        <v>51</v>
      </c>
      <c r="B13" s="28" t="s">
        <v>100</v>
      </c>
      <c r="C13" s="15">
        <f t="shared" si="4"/>
        <v>18.717777777777773</v>
      </c>
      <c r="D13" s="29">
        <v>18</v>
      </c>
      <c r="E13" s="29">
        <v>0</v>
      </c>
      <c r="F13" s="32">
        <v>336.9199999999999</v>
      </c>
      <c r="G13" s="30">
        <v>0</v>
      </c>
      <c r="H13" s="31">
        <f t="shared" si="1"/>
        <v>0</v>
      </c>
      <c r="I13" s="31">
        <f t="shared" si="2"/>
        <v>0.24616961741659713</v>
      </c>
      <c r="J13" s="32">
        <f t="shared" si="5"/>
        <v>82.939467499999878</v>
      </c>
      <c r="K13" s="32">
        <f t="shared" si="3"/>
        <v>4.6077481944444374</v>
      </c>
      <c r="L13" s="29">
        <v>22</v>
      </c>
      <c r="M13" s="33">
        <f t="shared" si="6"/>
        <v>0.81818181818181823</v>
      </c>
      <c r="N13" s="29">
        <v>0</v>
      </c>
      <c r="O13" s="34">
        <f t="shared" ref="O13:P13" si="21">D13/7</f>
        <v>2.5714285714285716</v>
      </c>
      <c r="P13" s="34">
        <f t="shared" si="21"/>
        <v>0</v>
      </c>
      <c r="Q13" s="29">
        <f t="shared" si="8"/>
        <v>0</v>
      </c>
      <c r="R13" s="29"/>
      <c r="S13" s="35">
        <v>2.3663003663003601</v>
      </c>
      <c r="T13" s="28">
        <v>440</v>
      </c>
      <c r="U13" s="36">
        <v>400</v>
      </c>
      <c r="V13" s="37" t="s">
        <v>1120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5.6784722222222223E-2</v>
      </c>
      <c r="AD13" s="39">
        <f t="shared" si="12"/>
        <v>-1.4105324999999997</v>
      </c>
      <c r="AE13" s="39">
        <v>-5.42</v>
      </c>
      <c r="AF13" s="39">
        <v>-5.8040000000000003</v>
      </c>
      <c r="AG13" s="39">
        <v>0</v>
      </c>
    </row>
    <row r="14" spans="1:33" ht="15.75" customHeight="1" x14ac:dyDescent="0.2">
      <c r="A14" s="28" t="s">
        <v>53</v>
      </c>
      <c r="B14" s="28" t="s">
        <v>100</v>
      </c>
      <c r="C14" s="15">
        <f t="shared" si="4"/>
        <v>17.489999999999998</v>
      </c>
      <c r="D14" s="29">
        <v>1</v>
      </c>
      <c r="E14" s="29">
        <v>0</v>
      </c>
      <c r="F14" s="32">
        <v>17.489999999999998</v>
      </c>
      <c r="G14" s="30">
        <v>0</v>
      </c>
      <c r="H14" s="31">
        <f t="shared" si="1"/>
        <v>0</v>
      </c>
      <c r="I14" s="31">
        <f t="shared" si="2"/>
        <v>0.20378142271774338</v>
      </c>
      <c r="J14" s="32">
        <f t="shared" si="5"/>
        <v>3.5641370833333315</v>
      </c>
      <c r="K14" s="32">
        <f t="shared" si="3"/>
        <v>3.5641370833333315</v>
      </c>
      <c r="L14" s="29">
        <v>17</v>
      </c>
      <c r="M14" s="33">
        <f t="shared" si="6"/>
        <v>5.8823529411764705E-2</v>
      </c>
      <c r="N14" s="29">
        <v>0</v>
      </c>
      <c r="O14" s="34">
        <f t="shared" ref="O14:P14" si="22">D14/7</f>
        <v>0.14285714285714285</v>
      </c>
      <c r="P14" s="34">
        <f t="shared" si="22"/>
        <v>0</v>
      </c>
      <c r="Q14" s="29">
        <f t="shared" si="8"/>
        <v>0</v>
      </c>
      <c r="R14" s="29"/>
      <c r="S14" s="35" t="e">
        <v>#N/A</v>
      </c>
      <c r="T14" s="28">
        <v>440</v>
      </c>
      <c r="U14" s="36">
        <v>400</v>
      </c>
      <c r="V14" s="37" t="s">
        <v>1120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5.6784722222222223E-2</v>
      </c>
      <c r="AD14" s="39">
        <f t="shared" si="12"/>
        <v>-7.8362916666666657E-2</v>
      </c>
      <c r="AE14" s="39">
        <v>-5.42</v>
      </c>
      <c r="AF14" s="39">
        <v>-5.8040000000000003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17.006666666666668</v>
      </c>
      <c r="D15" s="29">
        <v>9</v>
      </c>
      <c r="E15" s="29">
        <v>1</v>
      </c>
      <c r="F15" s="32">
        <v>153.06</v>
      </c>
      <c r="G15" s="30">
        <v>0</v>
      </c>
      <c r="H15" s="31">
        <f t="shared" si="1"/>
        <v>0</v>
      </c>
      <c r="I15" s="31">
        <f t="shared" si="2"/>
        <v>0.15483949921599371</v>
      </c>
      <c r="J15" s="32">
        <f t="shared" si="5"/>
        <v>23.69973375</v>
      </c>
      <c r="K15" s="32">
        <f t="shared" si="3"/>
        <v>2.6333037500000001</v>
      </c>
      <c r="L15" s="29">
        <v>16</v>
      </c>
      <c r="M15" s="33">
        <f t="shared" si="6"/>
        <v>0.5625</v>
      </c>
      <c r="N15" s="29">
        <v>119</v>
      </c>
      <c r="O15" s="34">
        <f t="shared" ref="O15:P15" si="23">D15/7</f>
        <v>1.2857142857142858</v>
      </c>
      <c r="P15" s="34">
        <f t="shared" si="23"/>
        <v>0.14285714285714285</v>
      </c>
      <c r="Q15" s="29">
        <f t="shared" si="8"/>
        <v>83</v>
      </c>
      <c r="R15" s="29"/>
      <c r="S15" s="35">
        <v>2.3842794759825301</v>
      </c>
      <c r="T15" s="28">
        <v>440</v>
      </c>
      <c r="U15" s="36">
        <v>400</v>
      </c>
      <c r="V15" s="37" t="s">
        <v>1120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5.6784722222222223E-2</v>
      </c>
      <c r="AD15" s="39">
        <f t="shared" si="12"/>
        <v>-0.70526624999999987</v>
      </c>
      <c r="AE15" s="39">
        <v>-5.42</v>
      </c>
      <c r="AF15" s="39">
        <v>-6.3239999999999998</v>
      </c>
      <c r="AG15" s="39">
        <v>0</v>
      </c>
    </row>
    <row r="16" spans="1:33" ht="15.75" customHeight="1" x14ac:dyDescent="0.2">
      <c r="A16" s="28" t="s">
        <v>56</v>
      </c>
      <c r="B16" s="28" t="s">
        <v>1072</v>
      </c>
      <c r="C16" s="15">
        <f t="shared" si="4"/>
        <v>17.057878787878785</v>
      </c>
      <c r="D16" s="29">
        <v>33</v>
      </c>
      <c r="E16" s="29">
        <v>0</v>
      </c>
      <c r="F16" s="32">
        <v>562.90999999999985</v>
      </c>
      <c r="G16" s="30">
        <v>0</v>
      </c>
      <c r="H16" s="31">
        <f t="shared" si="1"/>
        <v>0</v>
      </c>
      <c r="I16" s="31">
        <f t="shared" si="2"/>
        <v>0.15692654909310533</v>
      </c>
      <c r="J16" s="32">
        <f t="shared" si="5"/>
        <v>88.335523749999894</v>
      </c>
      <c r="K16" s="32">
        <f t="shared" si="3"/>
        <v>2.6768340530302996</v>
      </c>
      <c r="L16" s="29">
        <v>38</v>
      </c>
      <c r="M16" s="33">
        <f t="shared" si="6"/>
        <v>0.86842105263157898</v>
      </c>
      <c r="N16" s="29">
        <v>76</v>
      </c>
      <c r="O16" s="34">
        <f t="shared" ref="O16:P16" si="24">D16/7</f>
        <v>4.7142857142857144</v>
      </c>
      <c r="P16" s="34">
        <f t="shared" si="24"/>
        <v>0</v>
      </c>
      <c r="Q16" s="29">
        <f t="shared" si="8"/>
        <v>16</v>
      </c>
      <c r="R16" s="29"/>
      <c r="S16" s="35">
        <v>2.6361556064073199</v>
      </c>
      <c r="T16" s="28">
        <v>440</v>
      </c>
      <c r="U16" s="36">
        <v>400</v>
      </c>
      <c r="V16" s="37" t="s">
        <v>1120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5.6784722222222223E-2</v>
      </c>
      <c r="AD16" s="39">
        <f t="shared" si="12"/>
        <v>-2.5859762499999999</v>
      </c>
      <c r="AE16" s="39">
        <v>-5.42</v>
      </c>
      <c r="AF16" s="39">
        <v>-6.3239999999999998</v>
      </c>
      <c r="AG16" s="39">
        <v>0</v>
      </c>
    </row>
    <row r="17" spans="1:33" ht="15.75" customHeight="1" x14ac:dyDescent="0.2">
      <c r="A17" s="28" t="s">
        <v>58</v>
      </c>
      <c r="B17" s="28" t="s">
        <v>1121</v>
      </c>
      <c r="C17" s="15">
        <f t="shared" si="4"/>
        <v>17.565000000000001</v>
      </c>
      <c r="D17" s="29">
        <v>26</v>
      </c>
      <c r="E17" s="29">
        <v>1</v>
      </c>
      <c r="F17" s="32">
        <v>456.69000000000005</v>
      </c>
      <c r="G17" s="30">
        <v>0</v>
      </c>
      <c r="H17" s="31">
        <f t="shared" si="1"/>
        <v>0</v>
      </c>
      <c r="I17" s="31">
        <f t="shared" si="2"/>
        <v>0.17693635544169281</v>
      </c>
      <c r="J17" s="32">
        <f t="shared" si="5"/>
        <v>80.805064166666696</v>
      </c>
      <c r="K17" s="32">
        <f t="shared" si="3"/>
        <v>3.1078870833333343</v>
      </c>
      <c r="L17" s="29">
        <v>15</v>
      </c>
      <c r="M17" s="33">
        <f t="shared" si="6"/>
        <v>1.7333333333333334</v>
      </c>
      <c r="N17" s="29">
        <v>62</v>
      </c>
      <c r="O17" s="34">
        <f t="shared" ref="O17:P17" si="25">D17/7</f>
        <v>3.7142857142857144</v>
      </c>
      <c r="P17" s="34">
        <f t="shared" si="25"/>
        <v>0.14285714285714285</v>
      </c>
      <c r="Q17" s="29">
        <f t="shared" si="8"/>
        <v>16</v>
      </c>
      <c r="R17" s="29"/>
      <c r="S17" s="35">
        <v>3.2473118279569801</v>
      </c>
      <c r="T17" s="28">
        <v>440</v>
      </c>
      <c r="U17" s="36">
        <v>400</v>
      </c>
      <c r="V17" s="37" t="s">
        <v>1122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5.6784722222222223E-2</v>
      </c>
      <c r="AD17" s="39">
        <f t="shared" si="12"/>
        <v>-2.0374358333333329</v>
      </c>
      <c r="AE17" s="39">
        <v>-5.42</v>
      </c>
      <c r="AF17" s="39">
        <v>-6.3239999999999998</v>
      </c>
      <c r="AG17" s="39">
        <v>0</v>
      </c>
    </row>
    <row r="18" spans="1:33" ht="15.75" customHeight="1" x14ac:dyDescent="0.2">
      <c r="A18" s="28" t="s">
        <v>59</v>
      </c>
      <c r="B18" s="28" t="s">
        <v>100</v>
      </c>
      <c r="C18" s="15">
        <f t="shared" si="4"/>
        <v>17.95</v>
      </c>
      <c r="D18" s="29">
        <v>48</v>
      </c>
      <c r="E18" s="29">
        <v>0</v>
      </c>
      <c r="F18" s="32">
        <v>861.6</v>
      </c>
      <c r="G18" s="30">
        <v>0</v>
      </c>
      <c r="H18" s="31">
        <f t="shared" si="1"/>
        <v>0</v>
      </c>
      <c r="I18" s="31">
        <f t="shared" si="2"/>
        <v>0.19137253946146707</v>
      </c>
      <c r="J18" s="32">
        <f t="shared" si="5"/>
        <v>164.88658000000004</v>
      </c>
      <c r="K18" s="32">
        <f t="shared" si="3"/>
        <v>3.4351370833333341</v>
      </c>
      <c r="L18" s="29">
        <v>20</v>
      </c>
      <c r="M18" s="33">
        <f t="shared" si="6"/>
        <v>2.4</v>
      </c>
      <c r="N18" s="29">
        <v>9</v>
      </c>
      <c r="O18" s="34">
        <f t="shared" ref="O18:P18" si="26">D18/7</f>
        <v>6.8571428571428568</v>
      </c>
      <c r="P18" s="34">
        <f t="shared" si="26"/>
        <v>0</v>
      </c>
      <c r="Q18" s="29">
        <f t="shared" si="8"/>
        <v>1</v>
      </c>
      <c r="R18" s="29"/>
      <c r="S18" s="35">
        <v>5.6106194690265401</v>
      </c>
      <c r="T18" s="28">
        <v>40</v>
      </c>
      <c r="U18" s="36">
        <v>0</v>
      </c>
      <c r="V18" s="37" t="s">
        <v>1123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5.6784722222222223E-2</v>
      </c>
      <c r="AD18" s="39">
        <f t="shared" si="12"/>
        <v>-3.7614199999999993</v>
      </c>
      <c r="AE18" s="39">
        <v>-5.42</v>
      </c>
      <c r="AF18" s="39">
        <v>-6.3239999999999998</v>
      </c>
      <c r="AG18" s="39">
        <v>0</v>
      </c>
    </row>
    <row r="19" spans="1:33" ht="15.75" customHeight="1" x14ac:dyDescent="0.2">
      <c r="A19" s="28" t="s">
        <v>60</v>
      </c>
      <c r="B19" s="28" t="s">
        <v>1124</v>
      </c>
      <c r="C19" s="15">
        <f t="shared" si="4"/>
        <v>18.294285714285714</v>
      </c>
      <c r="D19" s="29">
        <v>7</v>
      </c>
      <c r="E19" s="29">
        <v>0</v>
      </c>
      <c r="F19" s="32">
        <v>128.06</v>
      </c>
      <c r="G19" s="30">
        <v>-7.0000000000000007E-2</v>
      </c>
      <c r="H19" s="31">
        <f t="shared" si="1"/>
        <v>5.4661877245041387E-4</v>
      </c>
      <c r="I19" s="31">
        <f t="shared" si="2"/>
        <v>0.18720490069758974</v>
      </c>
      <c r="J19" s="32">
        <f t="shared" si="5"/>
        <v>23.973459583333344</v>
      </c>
      <c r="K19" s="32">
        <f t="shared" si="3"/>
        <v>3.4247799404761921</v>
      </c>
      <c r="L19" s="29">
        <v>13</v>
      </c>
      <c r="M19" s="33">
        <f t="shared" si="6"/>
        <v>0.53846153846153844</v>
      </c>
      <c r="N19" s="29">
        <v>94</v>
      </c>
      <c r="O19" s="34">
        <f t="shared" ref="O19:P19" si="27">D19/7</f>
        <v>1</v>
      </c>
      <c r="P19" s="34">
        <f t="shared" si="27"/>
        <v>0</v>
      </c>
      <c r="Q19" s="29">
        <f t="shared" si="8"/>
        <v>94</v>
      </c>
      <c r="R19" s="29"/>
      <c r="S19" s="35">
        <v>3.2520325203252001</v>
      </c>
      <c r="T19" s="28">
        <v>40</v>
      </c>
      <c r="U19" s="36">
        <v>40</v>
      </c>
      <c r="V19" s="37" t="s">
        <v>1123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5.6784722222222223E-2</v>
      </c>
      <c r="AD19" s="39">
        <f t="shared" si="12"/>
        <v>-0.54854041666666664</v>
      </c>
      <c r="AE19" s="39">
        <v>-5.42</v>
      </c>
      <c r="AF19" s="39">
        <v>-6.6169999999999991</v>
      </c>
      <c r="AG19" s="39">
        <v>0</v>
      </c>
    </row>
    <row r="20" spans="1:33" ht="15.75" customHeight="1" x14ac:dyDescent="0.2">
      <c r="A20" s="28" t="s">
        <v>62</v>
      </c>
      <c r="B20" s="28" t="s">
        <v>857</v>
      </c>
      <c r="C20" s="15">
        <f t="shared" si="4"/>
        <v>17.663125000000001</v>
      </c>
      <c r="D20" s="29">
        <v>16</v>
      </c>
      <c r="E20" s="29">
        <v>0</v>
      </c>
      <c r="F20" s="32">
        <v>282.61</v>
      </c>
      <c r="G20" s="30">
        <v>0</v>
      </c>
      <c r="H20" s="31">
        <f t="shared" si="1"/>
        <v>0</v>
      </c>
      <c r="I20" s="31">
        <f t="shared" si="2"/>
        <v>0.16408723446917431</v>
      </c>
      <c r="J20" s="32">
        <f t="shared" si="5"/>
        <v>46.372693333333352</v>
      </c>
      <c r="K20" s="32">
        <f t="shared" si="3"/>
        <v>2.8982933333333345</v>
      </c>
      <c r="L20" s="29">
        <v>29</v>
      </c>
      <c r="M20" s="33">
        <f t="shared" si="6"/>
        <v>0.55172413793103448</v>
      </c>
      <c r="N20" s="29">
        <v>86</v>
      </c>
      <c r="O20" s="34">
        <f t="shared" ref="O20:P20" si="28">D20/7</f>
        <v>2.2857142857142856</v>
      </c>
      <c r="P20" s="34">
        <f t="shared" si="28"/>
        <v>0</v>
      </c>
      <c r="Q20" s="29">
        <f t="shared" si="8"/>
        <v>37</v>
      </c>
      <c r="R20" s="29"/>
      <c r="S20" s="35">
        <v>3.4926253687315598</v>
      </c>
      <c r="T20" s="28">
        <v>40</v>
      </c>
      <c r="U20" s="36">
        <v>40</v>
      </c>
      <c r="V20" s="37" t="s">
        <v>1125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5.6784722222222223E-2</v>
      </c>
      <c r="AD20" s="39">
        <f t="shared" si="12"/>
        <v>-1.2538066666666665</v>
      </c>
      <c r="AE20" s="39">
        <v>-5.42</v>
      </c>
      <c r="AF20" s="39">
        <v>-6.6169999999999991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18.146206896551721</v>
      </c>
      <c r="D21" s="29">
        <v>29</v>
      </c>
      <c r="E21" s="29">
        <v>1</v>
      </c>
      <c r="F21" s="32">
        <v>526.2399999999999</v>
      </c>
      <c r="G21" s="30">
        <v>0</v>
      </c>
      <c r="H21" s="31">
        <f t="shared" si="1"/>
        <v>0</v>
      </c>
      <c r="I21" s="31">
        <f t="shared" si="2"/>
        <v>0.18234736131169546</v>
      </c>
      <c r="J21" s="32">
        <f t="shared" si="5"/>
        <v>95.958475416666602</v>
      </c>
      <c r="K21" s="32">
        <f t="shared" si="3"/>
        <v>3.3089129454022967</v>
      </c>
      <c r="L21" s="29">
        <v>19</v>
      </c>
      <c r="M21" s="33">
        <f t="shared" si="6"/>
        <v>1.5263157894736843</v>
      </c>
      <c r="N21" s="29">
        <v>446</v>
      </c>
      <c r="O21" s="34">
        <f t="shared" ref="O21:P21" si="29">D21/7</f>
        <v>4.1428571428571432</v>
      </c>
      <c r="P21" s="34">
        <f t="shared" si="29"/>
        <v>0.14285714285714285</v>
      </c>
      <c r="Q21" s="29">
        <f t="shared" si="8"/>
        <v>104</v>
      </c>
      <c r="R21" s="29"/>
      <c r="S21" s="35">
        <v>1.9023622047244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5.6784722222222223E-2</v>
      </c>
      <c r="AD21" s="39">
        <f t="shared" si="12"/>
        <v>-2.272524583333333</v>
      </c>
      <c r="AE21" s="39">
        <v>-5.42</v>
      </c>
      <c r="AF21" s="39">
        <v>-6.6169999999999991</v>
      </c>
      <c r="AG21" s="39">
        <v>0</v>
      </c>
    </row>
    <row r="22" spans="1:33" ht="15.75" customHeight="1" x14ac:dyDescent="0.2">
      <c r="A22" s="28" t="s">
        <v>64</v>
      </c>
      <c r="B22" s="28" t="s">
        <v>499</v>
      </c>
      <c r="C22" s="15">
        <f t="shared" si="4"/>
        <v>18.555076923076921</v>
      </c>
      <c r="D22" s="29">
        <v>65</v>
      </c>
      <c r="E22" s="29">
        <v>0</v>
      </c>
      <c r="F22" s="30">
        <v>1206.08</v>
      </c>
      <c r="G22" s="30">
        <v>0</v>
      </c>
      <c r="H22" s="31">
        <f t="shared" si="1"/>
        <v>0</v>
      </c>
      <c r="I22" s="31">
        <f t="shared" si="2"/>
        <v>0.19705940768163516</v>
      </c>
      <c r="J22" s="32">
        <f t="shared" si="5"/>
        <v>237.66941041666652</v>
      </c>
      <c r="K22" s="32">
        <f t="shared" si="3"/>
        <v>3.6564524679487156</v>
      </c>
      <c r="L22" s="29">
        <v>21</v>
      </c>
      <c r="M22" s="33">
        <f t="shared" si="6"/>
        <v>3.0952380952380953</v>
      </c>
      <c r="N22" s="29">
        <v>380</v>
      </c>
      <c r="O22" s="34">
        <f t="shared" ref="O22:P22" si="30">D22/7</f>
        <v>9.2857142857142865</v>
      </c>
      <c r="P22" s="34">
        <f t="shared" si="30"/>
        <v>0</v>
      </c>
      <c r="Q22" s="29">
        <f t="shared" si="8"/>
        <v>40</v>
      </c>
      <c r="R22" s="29"/>
      <c r="S22" s="35">
        <v>2.7176220806794</v>
      </c>
      <c r="T22" s="28">
        <v>440</v>
      </c>
      <c r="U22" s="36">
        <v>40</v>
      </c>
      <c r="V22" s="37" t="s">
        <v>1126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5.6784722222222223E-2</v>
      </c>
      <c r="AD22" s="39">
        <f t="shared" si="12"/>
        <v>-5.0935895833333324</v>
      </c>
      <c r="AE22" s="39">
        <v>-5.42</v>
      </c>
      <c r="AF22" s="39">
        <v>-6.6169999999999991</v>
      </c>
      <c r="AG22" s="39">
        <v>0</v>
      </c>
    </row>
    <row r="23" spans="1:33" ht="15.75" customHeight="1" x14ac:dyDescent="0.2">
      <c r="A23" s="28" t="s">
        <v>65</v>
      </c>
      <c r="B23" s="28" t="s">
        <v>1127</v>
      </c>
      <c r="C23" s="15">
        <f t="shared" si="4"/>
        <v>18.544583333333332</v>
      </c>
      <c r="D23" s="29">
        <v>24</v>
      </c>
      <c r="E23" s="29">
        <v>0</v>
      </c>
      <c r="F23" s="32">
        <v>445.07</v>
      </c>
      <c r="G23" s="30">
        <v>0</v>
      </c>
      <c r="H23" s="31">
        <f t="shared" si="1"/>
        <v>0</v>
      </c>
      <c r="I23" s="31">
        <f t="shared" si="2"/>
        <v>0.19668993641449656</v>
      </c>
      <c r="J23" s="32">
        <f t="shared" si="5"/>
        <v>87.540789999999987</v>
      </c>
      <c r="K23" s="32">
        <f t="shared" si="3"/>
        <v>3.6475329166666661</v>
      </c>
      <c r="L23" s="29">
        <v>16</v>
      </c>
      <c r="M23" s="33">
        <f t="shared" si="6"/>
        <v>1.5</v>
      </c>
      <c r="N23" s="29">
        <v>338</v>
      </c>
      <c r="O23" s="34">
        <f t="shared" ref="O23:P23" si="31">D23/7</f>
        <v>3.4285714285714284</v>
      </c>
      <c r="P23" s="34">
        <f t="shared" si="31"/>
        <v>0</v>
      </c>
      <c r="Q23" s="29">
        <f t="shared" si="8"/>
        <v>98</v>
      </c>
      <c r="R23" s="29"/>
      <c r="S23" s="35">
        <v>3.6162790697674398</v>
      </c>
      <c r="T23" s="28">
        <v>440</v>
      </c>
      <c r="U23" s="36">
        <v>40</v>
      </c>
      <c r="V23" s="37" t="s">
        <v>1126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5.6784722222222223E-2</v>
      </c>
      <c r="AD23" s="39">
        <f t="shared" si="12"/>
        <v>-1.8807099999999997</v>
      </c>
      <c r="AE23" s="39">
        <v>-5.42</v>
      </c>
      <c r="AF23" s="39">
        <v>-6.6169999999999991</v>
      </c>
      <c r="AG23" s="39">
        <v>0</v>
      </c>
    </row>
    <row r="24" spans="1:33" ht="15.75" customHeight="1" x14ac:dyDescent="0.2">
      <c r="A24" s="28" t="s">
        <v>66</v>
      </c>
      <c r="B24" s="28" t="s">
        <v>1128</v>
      </c>
      <c r="C24" s="15">
        <f t="shared" si="4"/>
        <v>18.991499999999995</v>
      </c>
      <c r="D24" s="29">
        <v>20</v>
      </c>
      <c r="E24" s="29">
        <v>1</v>
      </c>
      <c r="F24" s="32">
        <v>379.82999999999987</v>
      </c>
      <c r="G24" s="32">
        <v>0</v>
      </c>
      <c r="H24" s="31">
        <f t="shared" si="1"/>
        <v>0</v>
      </c>
      <c r="I24" s="31">
        <f t="shared" si="2"/>
        <v>0.21206392772205096</v>
      </c>
      <c r="J24" s="32">
        <f t="shared" si="5"/>
        <v>80.548241666666584</v>
      </c>
      <c r="K24" s="32">
        <f t="shared" si="3"/>
        <v>4.0274120833333296</v>
      </c>
      <c r="L24" s="29">
        <v>24</v>
      </c>
      <c r="M24" s="33">
        <f t="shared" si="6"/>
        <v>0.83333333333333337</v>
      </c>
      <c r="N24" s="29">
        <v>331</v>
      </c>
      <c r="O24" s="34">
        <f t="shared" ref="O24:P24" si="32">D24/7</f>
        <v>2.8571428571428572</v>
      </c>
      <c r="P24" s="34">
        <f t="shared" si="32"/>
        <v>0.14285714285714285</v>
      </c>
      <c r="Q24" s="29">
        <f t="shared" si="8"/>
        <v>110</v>
      </c>
      <c r="R24" s="29"/>
      <c r="S24" s="35">
        <v>2.1491525423728799</v>
      </c>
      <c r="T24" s="28">
        <v>440</v>
      </c>
      <c r="U24" s="36">
        <v>40</v>
      </c>
      <c r="V24" s="37" t="s">
        <v>1129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5.6784722222222223E-2</v>
      </c>
      <c r="AD24" s="39">
        <f t="shared" si="12"/>
        <v>-1.5672583333333332</v>
      </c>
      <c r="AE24" s="39">
        <v>-5.42</v>
      </c>
      <c r="AF24" s="39">
        <v>-6.6169999999999991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18.32</v>
      </c>
      <c r="D25" s="29">
        <v>25</v>
      </c>
      <c r="E25" s="29">
        <v>0</v>
      </c>
      <c r="F25" s="32">
        <v>458</v>
      </c>
      <c r="G25" s="32">
        <v>0</v>
      </c>
      <c r="H25" s="31">
        <f t="shared" si="1"/>
        <v>0</v>
      </c>
      <c r="I25" s="31">
        <f t="shared" si="2"/>
        <v>0.18851730804221253</v>
      </c>
      <c r="J25" s="32">
        <f t="shared" si="5"/>
        <v>86.340927083333341</v>
      </c>
      <c r="K25" s="32">
        <f t="shared" si="3"/>
        <v>3.4536370833333336</v>
      </c>
      <c r="L25" s="29">
        <v>36</v>
      </c>
      <c r="M25" s="33">
        <f t="shared" si="6"/>
        <v>0.69444444444444442</v>
      </c>
      <c r="N25" s="29">
        <v>305</v>
      </c>
      <c r="O25" s="34">
        <f t="shared" ref="O25:P25" si="33">D25/7</f>
        <v>3.5714285714285716</v>
      </c>
      <c r="P25" s="34">
        <f t="shared" si="33"/>
        <v>0</v>
      </c>
      <c r="Q25" s="29">
        <f t="shared" si="8"/>
        <v>85</v>
      </c>
      <c r="R25" s="29"/>
      <c r="S25" s="35">
        <v>1.494903737259343</v>
      </c>
      <c r="T25" s="28">
        <v>440</v>
      </c>
      <c r="U25" s="36">
        <v>40</v>
      </c>
      <c r="V25" s="37" t="s">
        <v>1129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5.6784722222222223E-2</v>
      </c>
      <c r="AD25" s="39">
        <f t="shared" si="12"/>
        <v>-1.9590729166666665</v>
      </c>
      <c r="AE25" s="39">
        <v>-5.42</v>
      </c>
      <c r="AF25" s="39">
        <v>-6.62</v>
      </c>
      <c r="AG25" s="39">
        <v>0</v>
      </c>
    </row>
    <row r="26" spans="1:33" ht="15.75" customHeight="1" x14ac:dyDescent="0.2">
      <c r="A26" s="14" t="s">
        <v>68</v>
      </c>
      <c r="B26" s="28" t="s">
        <v>98</v>
      </c>
      <c r="C26" s="15">
        <f t="shared" si="4"/>
        <v>18.031785714285714</v>
      </c>
      <c r="D26" s="16">
        <v>28</v>
      </c>
      <c r="E26" s="16">
        <v>0</v>
      </c>
      <c r="F26" s="17">
        <v>504.89</v>
      </c>
      <c r="G26" s="17">
        <v>0</v>
      </c>
      <c r="H26" s="31">
        <f t="shared" si="1"/>
        <v>0</v>
      </c>
      <c r="I26" s="31">
        <f t="shared" si="2"/>
        <v>0.16240515425802318</v>
      </c>
      <c r="J26" s="32">
        <f t="shared" si="5"/>
        <v>81.996738333333326</v>
      </c>
      <c r="K26" s="32">
        <f t="shared" si="3"/>
        <v>2.9284549404761901</v>
      </c>
      <c r="L26" s="16">
        <v>46</v>
      </c>
      <c r="M26" s="33">
        <f t="shared" si="6"/>
        <v>0.60869565217391308</v>
      </c>
      <c r="N26" s="16">
        <v>283</v>
      </c>
      <c r="O26" s="34">
        <f t="shared" ref="O26:P26" si="34">D26/7</f>
        <v>4</v>
      </c>
      <c r="P26" s="34">
        <f t="shared" si="34"/>
        <v>0</v>
      </c>
      <c r="Q26" s="29">
        <f t="shared" si="8"/>
        <v>70</v>
      </c>
      <c r="R26" s="29"/>
      <c r="S26" s="21">
        <v>1.691699604743083</v>
      </c>
      <c r="T26" s="28">
        <v>400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5.6784722222222223E-2</v>
      </c>
      <c r="AD26" s="39">
        <f t="shared" si="12"/>
        <v>-2.1941616666666666</v>
      </c>
      <c r="AE26" s="25">
        <v>-5.68</v>
      </c>
      <c r="AF26" s="25">
        <v>-6.6402000000000001</v>
      </c>
      <c r="AG26" s="25">
        <v>0</v>
      </c>
    </row>
    <row r="27" spans="1:33" ht="15.75" customHeight="1" x14ac:dyDescent="0.2">
      <c r="A27" s="14" t="s">
        <v>69</v>
      </c>
      <c r="B27" s="14" t="s">
        <v>216</v>
      </c>
      <c r="C27" s="15">
        <f t="shared" si="4"/>
        <v>18.271153846153847</v>
      </c>
      <c r="D27" s="16">
        <v>26</v>
      </c>
      <c r="E27" s="16">
        <v>0</v>
      </c>
      <c r="F27" s="17">
        <v>475.05</v>
      </c>
      <c r="G27" s="17">
        <v>0</v>
      </c>
      <c r="H27" s="31">
        <f t="shared" si="1"/>
        <v>0</v>
      </c>
      <c r="I27" s="31">
        <f t="shared" si="2"/>
        <v>0.16911454408307899</v>
      </c>
      <c r="J27" s="32">
        <f t="shared" si="5"/>
        <v>80.337864166666677</v>
      </c>
      <c r="K27" s="32">
        <f t="shared" si="3"/>
        <v>3.0899178525641031</v>
      </c>
      <c r="L27" s="16">
        <v>30</v>
      </c>
      <c r="M27" s="33">
        <f t="shared" si="6"/>
        <v>0.8666666666666667</v>
      </c>
      <c r="N27" s="16">
        <v>260</v>
      </c>
      <c r="O27" s="34">
        <f t="shared" ref="O27:P27" si="35">D27/7</f>
        <v>3.7142857142857144</v>
      </c>
      <c r="P27" s="34">
        <f t="shared" si="35"/>
        <v>0</v>
      </c>
      <c r="Q27" s="29">
        <f t="shared" si="8"/>
        <v>70</v>
      </c>
      <c r="R27" s="29"/>
      <c r="S27" s="21">
        <v>2.3338954468802702</v>
      </c>
      <c r="T27" s="28">
        <v>400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5.6784722222222223E-2</v>
      </c>
      <c r="AD27" s="39">
        <f t="shared" si="12"/>
        <v>-2.0374358333333329</v>
      </c>
      <c r="AE27" s="25">
        <v>-5.68</v>
      </c>
      <c r="AF27" s="25">
        <v>-6.6821999999999999</v>
      </c>
      <c r="AG27" s="25">
        <v>0</v>
      </c>
    </row>
    <row r="28" spans="1:33" ht="15.75" customHeight="1" x14ac:dyDescent="0.2">
      <c r="A28" s="14" t="s">
        <v>70</v>
      </c>
      <c r="B28" s="14" t="s">
        <v>113</v>
      </c>
      <c r="C28" s="15">
        <f t="shared" si="4"/>
        <v>18.202142857142857</v>
      </c>
      <c r="D28" s="16">
        <v>28</v>
      </c>
      <c r="E28" s="16">
        <v>0</v>
      </c>
      <c r="F28" s="17">
        <v>509.66</v>
      </c>
      <c r="G28" s="17">
        <v>0</v>
      </c>
      <c r="H28" s="31">
        <f t="shared" si="1"/>
        <v>0</v>
      </c>
      <c r="I28" s="31">
        <f t="shared" si="2"/>
        <v>0.16653305798637003</v>
      </c>
      <c r="J28" s="32">
        <f t="shared" si="5"/>
        <v>84.875238333333357</v>
      </c>
      <c r="K28" s="32">
        <f t="shared" si="3"/>
        <v>3.0312585119047628</v>
      </c>
      <c r="L28" s="16">
        <v>22</v>
      </c>
      <c r="M28" s="33">
        <f t="shared" si="6"/>
        <v>1.2727272727272727</v>
      </c>
      <c r="N28" s="16">
        <v>267</v>
      </c>
      <c r="O28" s="34">
        <f t="shared" ref="O28:P28" si="36">D28/7</f>
        <v>4</v>
      </c>
      <c r="P28" s="34">
        <f t="shared" si="36"/>
        <v>0</v>
      </c>
      <c r="Q28" s="29">
        <f t="shared" si="8"/>
        <v>66</v>
      </c>
      <c r="R28" s="29"/>
      <c r="S28" s="21">
        <v>1.842751842751843</v>
      </c>
      <c r="T28" s="28">
        <v>400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5.6784722222222223E-2</v>
      </c>
      <c r="AD28" s="39">
        <f t="shared" si="12"/>
        <v>-2.1941616666666666</v>
      </c>
      <c r="AE28" s="25">
        <v>-5.68</v>
      </c>
      <c r="AF28" s="25">
        <v>-6.6821999999999999</v>
      </c>
      <c r="AG28" s="25">
        <v>0</v>
      </c>
    </row>
    <row r="29" spans="1:33" ht="15.75" customHeight="1" x14ac:dyDescent="0.2">
      <c r="A29" s="14" t="s">
        <v>71</v>
      </c>
      <c r="B29" s="28" t="s">
        <v>499</v>
      </c>
      <c r="C29" s="15">
        <f t="shared" si="4"/>
        <v>18.030999999999999</v>
      </c>
      <c r="D29" s="16">
        <v>40</v>
      </c>
      <c r="E29" s="16">
        <v>0</v>
      </c>
      <c r="F29" s="17">
        <v>721.24</v>
      </c>
      <c r="G29" s="17">
        <v>-26.68</v>
      </c>
      <c r="H29" s="31">
        <f t="shared" si="1"/>
        <v>3.6991847373967053E-2</v>
      </c>
      <c r="I29" s="31">
        <f t="shared" si="2"/>
        <v>0.13195868865472429</v>
      </c>
      <c r="J29" s="32">
        <f t="shared" si="5"/>
        <v>95.173884605333356</v>
      </c>
      <c r="K29" s="32">
        <f t="shared" si="3"/>
        <v>2.3793471151333341</v>
      </c>
      <c r="L29" s="16">
        <v>37</v>
      </c>
      <c r="M29" s="33">
        <f t="shared" si="6"/>
        <v>1.0810810810810811</v>
      </c>
      <c r="N29" s="16">
        <v>231</v>
      </c>
      <c r="O29" s="34">
        <f t="shared" ref="O29:P29" si="37">D29/7</f>
        <v>5.7142857142857144</v>
      </c>
      <c r="P29" s="34">
        <f t="shared" si="37"/>
        <v>0</v>
      </c>
      <c r="Q29" s="29">
        <f t="shared" si="8"/>
        <v>40</v>
      </c>
      <c r="R29" s="29"/>
      <c r="S29" s="21">
        <v>1.378059836808704</v>
      </c>
      <c r="T29" s="28">
        <v>600</v>
      </c>
      <c r="U29" s="36">
        <v>200</v>
      </c>
      <c r="V29" s="37" t="s">
        <v>1130</v>
      </c>
      <c r="W29" s="14">
        <v>6</v>
      </c>
      <c r="X29" s="38">
        <f t="shared" si="9"/>
        <v>0.15</v>
      </c>
      <c r="Y29" s="39">
        <f t="shared" si="10"/>
        <v>3.335</v>
      </c>
      <c r="Z29" s="14">
        <v>2</v>
      </c>
      <c r="AA29" s="28" t="s">
        <v>34</v>
      </c>
      <c r="AB29" s="40">
        <f t="shared" si="11"/>
        <v>-0.69</v>
      </c>
      <c r="AC29" s="41">
        <v>5.6784722222222223E-2</v>
      </c>
      <c r="AD29" s="39">
        <f t="shared" si="12"/>
        <v>-3.1345166666666664</v>
      </c>
      <c r="AE29" s="25">
        <v>-5.68</v>
      </c>
      <c r="AF29" s="25">
        <v>-6.5216399681999997</v>
      </c>
      <c r="AG29" s="25">
        <v>0</v>
      </c>
    </row>
    <row r="30" spans="1:33" ht="15.75" customHeight="1" x14ac:dyDescent="0.2">
      <c r="A30" s="14" t="s">
        <v>72</v>
      </c>
      <c r="B30" s="14" t="s">
        <v>1131</v>
      </c>
      <c r="C30" s="15">
        <f t="shared" si="4"/>
        <v>18.580500000000008</v>
      </c>
      <c r="D30" s="16">
        <v>40</v>
      </c>
      <c r="E30" s="16">
        <v>0</v>
      </c>
      <c r="F30" s="17">
        <v>743.22000000000037</v>
      </c>
      <c r="G30" s="17">
        <v>-45.74</v>
      </c>
      <c r="H30" s="31">
        <f t="shared" si="1"/>
        <v>6.1543015527031002E-2</v>
      </c>
      <c r="I30" s="31">
        <f t="shared" si="2"/>
        <v>0.12754888808876724</v>
      </c>
      <c r="J30" s="32">
        <f t="shared" si="5"/>
        <v>94.796884605333631</v>
      </c>
      <c r="K30" s="32">
        <f t="shared" si="3"/>
        <v>2.3699221151333409</v>
      </c>
      <c r="L30" s="16">
        <v>54</v>
      </c>
      <c r="M30" s="33">
        <f t="shared" si="6"/>
        <v>0.7407407407407407</v>
      </c>
      <c r="N30" s="16">
        <v>179</v>
      </c>
      <c r="O30" s="34">
        <f t="shared" ref="O30:P30" si="38">D30/7</f>
        <v>5.7142857142857144</v>
      </c>
      <c r="P30" s="34">
        <f t="shared" si="38"/>
        <v>0</v>
      </c>
      <c r="Q30" s="29">
        <f t="shared" si="8"/>
        <v>31</v>
      </c>
      <c r="R30" s="29"/>
      <c r="S30" s="21">
        <v>1.5274831243972999</v>
      </c>
      <c r="T30" s="28">
        <v>400</v>
      </c>
      <c r="U30" s="36">
        <v>200</v>
      </c>
      <c r="V30" s="37" t="s">
        <v>1130</v>
      </c>
      <c r="W30" s="14">
        <v>12</v>
      </c>
      <c r="X30" s="38">
        <f t="shared" si="9"/>
        <v>0.3</v>
      </c>
      <c r="Y30" s="39">
        <f t="shared" si="10"/>
        <v>2.6905882352941179</v>
      </c>
      <c r="Z30" s="14">
        <v>5</v>
      </c>
      <c r="AA30" s="28" t="s">
        <v>34</v>
      </c>
      <c r="AB30" s="40">
        <f t="shared" si="11"/>
        <v>-0.69</v>
      </c>
      <c r="AC30" s="41">
        <v>5.6784722222222223E-2</v>
      </c>
      <c r="AD30" s="39">
        <f t="shared" si="12"/>
        <v>-3.1345166666666664</v>
      </c>
      <c r="AE30" s="25">
        <v>-5.68</v>
      </c>
      <c r="AF30" s="25">
        <v>-6.5216399681999997</v>
      </c>
      <c r="AG30" s="25">
        <v>0</v>
      </c>
    </row>
    <row r="31" spans="1:33" ht="15.75" customHeight="1" x14ac:dyDescent="0.2">
      <c r="A31" s="14" t="s">
        <v>73</v>
      </c>
      <c r="B31" s="28" t="s">
        <v>98</v>
      </c>
      <c r="C31" s="15">
        <f t="shared" si="4"/>
        <v>19.44869565217391</v>
      </c>
      <c r="D31" s="16">
        <v>23</v>
      </c>
      <c r="E31" s="16">
        <v>0</v>
      </c>
      <c r="F31" s="17">
        <v>447.31999999999994</v>
      </c>
      <c r="G31" s="42">
        <v>-38.159999999999997</v>
      </c>
      <c r="H31" s="31">
        <f t="shared" si="1"/>
        <v>8.5308056872037921E-2</v>
      </c>
      <c r="I31" s="31">
        <f t="shared" si="2"/>
        <v>0.13328698392217334</v>
      </c>
      <c r="J31" s="32">
        <f t="shared" si="5"/>
        <v>59.621933648066573</v>
      </c>
      <c r="K31" s="32">
        <f t="shared" si="3"/>
        <v>2.5922579846985467</v>
      </c>
      <c r="L31" s="16">
        <v>27</v>
      </c>
      <c r="M31" s="33">
        <f t="shared" si="6"/>
        <v>0.85185185185185186</v>
      </c>
      <c r="N31" s="16">
        <v>167</v>
      </c>
      <c r="O31" s="34">
        <f t="shared" ref="O31:P32" si="39">D31/7</f>
        <v>3.2857142857142856</v>
      </c>
      <c r="P31" s="34">
        <f t="shared" si="39"/>
        <v>0</v>
      </c>
      <c r="Q31" s="29">
        <f t="shared" si="8"/>
        <v>50</v>
      </c>
      <c r="R31" s="29"/>
      <c r="S31" s="21">
        <v>1.7557603686635901</v>
      </c>
      <c r="T31" s="14">
        <v>200</v>
      </c>
      <c r="U31" s="22">
        <v>200</v>
      </c>
      <c r="V31" s="1" t="s">
        <v>1474</v>
      </c>
      <c r="W31" s="14">
        <v>7</v>
      </c>
      <c r="X31" s="38">
        <f t="shared" si="9"/>
        <v>0.30434782608695654</v>
      </c>
      <c r="Y31" s="39">
        <f t="shared" si="10"/>
        <v>0.81191489361702118</v>
      </c>
      <c r="Z31" s="14">
        <v>40</v>
      </c>
      <c r="AA31" s="14" t="s">
        <v>34</v>
      </c>
      <c r="AB31" s="40">
        <f t="shared" si="11"/>
        <v>-0.69</v>
      </c>
      <c r="AC31" s="27">
        <v>5.6784722222222223E-2</v>
      </c>
      <c r="AD31" s="39">
        <f t="shared" si="12"/>
        <v>-1.802347083333333</v>
      </c>
      <c r="AE31" s="43">
        <v>-5.68</v>
      </c>
      <c r="AF31" s="43">
        <v>-6.5216399682000006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19.965454545454545</v>
      </c>
      <c r="D32" s="52">
        <v>22</v>
      </c>
      <c r="E32" s="52">
        <v>0</v>
      </c>
      <c r="F32" s="53">
        <v>439.24</v>
      </c>
      <c r="G32" s="53">
        <v>-32.209999999999987</v>
      </c>
      <c r="H32" s="31">
        <f t="shared" si="1"/>
        <v>7.3331208450960722E-2</v>
      </c>
      <c r="I32" s="31">
        <f t="shared" si="2"/>
        <v>0.16160626658076074</v>
      </c>
      <c r="J32" s="32">
        <f t="shared" si="5"/>
        <v>70.983936532933356</v>
      </c>
      <c r="K32" s="32">
        <f t="shared" si="3"/>
        <v>3.2265425696787888</v>
      </c>
      <c r="L32" s="52">
        <v>39</v>
      </c>
      <c r="M32" s="33">
        <f t="shared" si="6"/>
        <v>0.5641025641025641</v>
      </c>
      <c r="N32" s="52">
        <v>148</v>
      </c>
      <c r="O32" s="34">
        <f t="shared" si="39"/>
        <v>3.1428571428571428</v>
      </c>
      <c r="P32" s="34">
        <f t="shared" si="39"/>
        <v>0</v>
      </c>
      <c r="Q32" s="29">
        <f t="shared" si="8"/>
        <v>47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1.8536585365853659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6</v>
      </c>
      <c r="X32" s="38">
        <f t="shared" si="9"/>
        <v>0.27272727272727271</v>
      </c>
      <c r="Y32" s="39">
        <f t="shared" si="10"/>
        <v>4.0262499999999983</v>
      </c>
      <c r="Z32" s="51">
        <v>2</v>
      </c>
      <c r="AA32" s="51" t="s">
        <v>34</v>
      </c>
      <c r="AB32" s="40">
        <f t="shared" si="11"/>
        <v>-0.69</v>
      </c>
      <c r="AC32" s="57">
        <v>5.6784722222222223E-2</v>
      </c>
      <c r="AD32" s="39">
        <f t="shared" si="12"/>
        <v>-1.7239841666666664</v>
      </c>
      <c r="AE32" s="58">
        <v>-5.68</v>
      </c>
      <c r="AF32" s="58">
        <v>-6.5216399681999997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3.1640625" customWidth="1"/>
    <col min="22" max="22" width="79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Info!B1:BJ5000""),3,FALSE),"""")"),"Black-SPT-3, 16/3, 25FT, 3 Prong Plug")</f>
        <v>Black-SPT-3, 16/3, 25FT, 3 Prong Plug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Info!B1:BJ5000""),2,FALSE),"""")"),"B01JN1JPAM")</f>
        <v>B01JN1JPAM</v>
      </c>
      <c r="B2" s="3" t="s">
        <v>1132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73.25" customHeight="1" x14ac:dyDescent="0.2">
      <c r="A3" s="76" t="s">
        <v>30</v>
      </c>
      <c r="B3" s="77"/>
      <c r="C3" s="47">
        <f>((AE32+AF32)/0.85)*-1</f>
        <v>11.699098065882353</v>
      </c>
      <c r="D3" s="5">
        <f>SUM(D4:D99765)</f>
        <v>1020</v>
      </c>
      <c r="E3" s="5"/>
      <c r="F3" s="6">
        <f t="shared" ref="F3:G3" si="0">SUM(F4:F99765)</f>
        <v>14697.41</v>
      </c>
      <c r="G3" s="6">
        <f t="shared" si="0"/>
        <v>-665.0200000000001</v>
      </c>
      <c r="H3" s="7">
        <f t="shared" ref="H3:H32" si="1">G3/F3*-1</f>
        <v>4.524742794818952E-2</v>
      </c>
      <c r="I3" s="8">
        <f t="shared" ref="I3:I32" si="2">J3/F3</f>
        <v>0.14352051751507203</v>
      </c>
      <c r="J3" s="6">
        <f>SUM(J4:J99765)</f>
        <v>2109.3798893311946</v>
      </c>
      <c r="K3" s="6">
        <f t="shared" ref="K3:K32" si="3">J3/D3</f>
        <v>2.0680194993443086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Sheet!a1:g5000""),2,FALSE),"""")"),"4.5 - March
6 - April
10 - May
5 - June
5.5 - July
5.5 - Aug
3.5 - Sept
3 - Oct
3.5 - Nov
3.5 - Dec
4 - Jan
4 - Feb")</f>
        <v>4.5 - March
6 - April
10 - May
5 - June
5.5 - July
5.5 - Aug
3.5 - Sept
3 - Oct
3.5 - Nov
3.5 - Dec
4 -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QTY-51")</f>
        <v>Del QTY-51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131</v>
      </c>
      <c r="X3" s="7">
        <f>W3/D3</f>
        <v>0.1284313725490196</v>
      </c>
      <c r="Y3" s="6"/>
      <c r="Z3" s="5"/>
      <c r="AA3" s="5"/>
      <c r="AB3" s="5"/>
      <c r="AC3" s="5"/>
      <c r="AD3" s="6">
        <f>SUM(AD4:AD99765)</f>
        <v>-44.285939358342993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Info!B2:BZ7000""),37,FALSE)),"""")*-1"),-4.994233356)</f>
        <v>-4.9942333559999996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1133</v>
      </c>
      <c r="C4" s="15">
        <f t="shared" ref="C4:C32" si="4">IFERROR(F4/D4," - ")</f>
        <v>15.326666666666666</v>
      </c>
      <c r="D4" s="16">
        <v>6</v>
      </c>
      <c r="E4" s="16">
        <v>0</v>
      </c>
      <c r="F4" s="17">
        <v>91.96</v>
      </c>
      <c r="G4" s="17">
        <v>0</v>
      </c>
      <c r="H4" s="18">
        <f t="shared" si="1"/>
        <v>0</v>
      </c>
      <c r="I4" s="18">
        <f t="shared" si="2"/>
        <v>0.25576057420450354</v>
      </c>
      <c r="J4" s="17">
        <f t="shared" ref="J4:J32" si="5">F4*0.85+G4+AF4*D4+D4*AE4+AG4+AD4</f>
        <v>23.519742403846145</v>
      </c>
      <c r="K4" s="17">
        <f t="shared" si="3"/>
        <v>3.9199570673076907</v>
      </c>
      <c r="L4" s="16">
        <v>29</v>
      </c>
      <c r="M4" s="19">
        <f t="shared" ref="M4:M32" si="6">IFERROR(D4/L4,"-")</f>
        <v>0.20689655172413793</v>
      </c>
      <c r="N4" s="16">
        <v>10</v>
      </c>
      <c r="O4" s="20">
        <f t="shared" ref="O4:P4" si="7">D4/7</f>
        <v>0.8571428571428571</v>
      </c>
      <c r="P4" s="20">
        <f t="shared" si="7"/>
        <v>0</v>
      </c>
      <c r="Q4" s="16">
        <f t="shared" ref="Q4:Q32" si="8">ROUNDDOWN(N4/(O4+P4),0)</f>
        <v>11</v>
      </c>
      <c r="R4" s="16"/>
      <c r="S4" s="21">
        <v>2.1476159372958801</v>
      </c>
      <c r="T4" s="14">
        <v>1190</v>
      </c>
      <c r="U4" s="22">
        <v>420</v>
      </c>
      <c r="V4" s="23" t="s">
        <v>1134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3.1461805555555555E-2</v>
      </c>
      <c r="AD4" s="25">
        <f t="shared" ref="AD4:AD32" si="12">IFERROR(AB4*AC4*D4*2,0)</f>
        <v>-0.26050374999999998</v>
      </c>
      <c r="AE4" s="25">
        <v>-4.9000000000000004</v>
      </c>
      <c r="AF4" s="25">
        <v>-4.1642923076923077</v>
      </c>
      <c r="AG4" s="25">
        <v>0</v>
      </c>
    </row>
    <row r="5" spans="1:33" ht="15.75" customHeight="1" x14ac:dyDescent="0.2">
      <c r="A5" s="28" t="s">
        <v>35</v>
      </c>
      <c r="B5" s="28" t="s">
        <v>98</v>
      </c>
      <c r="C5" s="15">
        <f t="shared" si="4"/>
        <v>20.233333333333331</v>
      </c>
      <c r="D5" s="29">
        <v>6</v>
      </c>
      <c r="E5" s="29">
        <v>0</v>
      </c>
      <c r="F5" s="30">
        <v>121.39999999999999</v>
      </c>
      <c r="G5" s="30">
        <v>0</v>
      </c>
      <c r="H5" s="31">
        <f t="shared" si="1"/>
        <v>0</v>
      </c>
      <c r="I5" s="31">
        <f t="shared" si="2"/>
        <v>0.39986359592671444</v>
      </c>
      <c r="J5" s="32">
        <f t="shared" si="5"/>
        <v>48.543440545503131</v>
      </c>
      <c r="K5" s="32">
        <f t="shared" si="3"/>
        <v>8.0905734242505218</v>
      </c>
      <c r="L5" s="29">
        <v>47</v>
      </c>
      <c r="M5" s="33">
        <f t="shared" si="6"/>
        <v>0.1276595744680851</v>
      </c>
      <c r="N5" s="29">
        <v>10</v>
      </c>
      <c r="O5" s="34">
        <f t="shared" ref="O5:P5" si="13">D5/7</f>
        <v>0.8571428571428571</v>
      </c>
      <c r="P5" s="34">
        <f t="shared" si="13"/>
        <v>0</v>
      </c>
      <c r="Q5" s="29">
        <f t="shared" si="8"/>
        <v>11</v>
      </c>
      <c r="R5" s="29"/>
      <c r="S5" s="35">
        <v>2.52423993426458</v>
      </c>
      <c r="T5" s="28">
        <v>1190</v>
      </c>
      <c r="U5" s="36">
        <v>420</v>
      </c>
      <c r="V5" s="37" t="s">
        <v>1134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3.1498261877172654E-2</v>
      </c>
      <c r="AD5" s="39">
        <f t="shared" si="12"/>
        <v>-0.26080560834298955</v>
      </c>
      <c r="AE5" s="39">
        <v>-4.9000000000000004</v>
      </c>
      <c r="AF5" s="39">
        <v>-4.1642923076923077</v>
      </c>
      <c r="AG5" s="39">
        <v>0</v>
      </c>
    </row>
    <row r="6" spans="1:33" ht="15.75" customHeight="1" x14ac:dyDescent="0.2">
      <c r="A6" s="28" t="s">
        <v>37</v>
      </c>
      <c r="B6" s="28" t="s">
        <v>495</v>
      </c>
      <c r="C6" s="15">
        <f t="shared" si="4"/>
        <v>14.19142857142857</v>
      </c>
      <c r="D6" s="29">
        <v>7</v>
      </c>
      <c r="E6" s="29">
        <v>0</v>
      </c>
      <c r="F6" s="30">
        <v>99.339999999999989</v>
      </c>
      <c r="G6" s="30">
        <v>0</v>
      </c>
      <c r="H6" s="31">
        <f t="shared" si="1"/>
        <v>0</v>
      </c>
      <c r="I6" s="31">
        <f t="shared" si="2"/>
        <v>0.20822461047400009</v>
      </c>
      <c r="J6" s="32">
        <f t="shared" si="5"/>
        <v>20.685032804487168</v>
      </c>
      <c r="K6" s="32">
        <f t="shared" si="3"/>
        <v>2.9550046863553097</v>
      </c>
      <c r="L6" s="29">
        <v>54</v>
      </c>
      <c r="M6" s="33">
        <f t="shared" si="6"/>
        <v>0.12962962962962962</v>
      </c>
      <c r="N6" s="29">
        <v>7</v>
      </c>
      <c r="O6" s="34">
        <f t="shared" ref="O6:P6" si="14">D6/7</f>
        <v>1</v>
      </c>
      <c r="P6" s="34">
        <f t="shared" si="14"/>
        <v>0</v>
      </c>
      <c r="Q6" s="29">
        <f t="shared" si="8"/>
        <v>7</v>
      </c>
      <c r="R6" s="29"/>
      <c r="S6" s="35">
        <v>2.485473289597</v>
      </c>
      <c r="T6" s="28">
        <v>1170</v>
      </c>
      <c r="U6" s="36">
        <v>400</v>
      </c>
      <c r="V6" s="37" t="s">
        <v>1135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3.1461805555555555E-2</v>
      </c>
      <c r="AD6" s="39">
        <f t="shared" si="12"/>
        <v>-0.30392104166666667</v>
      </c>
      <c r="AE6" s="39">
        <v>-4.9000000000000004</v>
      </c>
      <c r="AF6" s="39">
        <v>-4.1642923076923077</v>
      </c>
      <c r="AG6" s="39">
        <v>0</v>
      </c>
    </row>
    <row r="7" spans="1:33" ht="15.75" customHeight="1" x14ac:dyDescent="0.2">
      <c r="A7" s="28" t="s">
        <v>39</v>
      </c>
      <c r="B7" s="28" t="s">
        <v>1136</v>
      </c>
      <c r="C7" s="15">
        <f t="shared" si="4"/>
        <v>14.869285714285715</v>
      </c>
      <c r="D7" s="29">
        <v>14</v>
      </c>
      <c r="E7" s="29">
        <v>0</v>
      </c>
      <c r="F7" s="30">
        <v>208.17000000000002</v>
      </c>
      <c r="G7" s="30">
        <v>0</v>
      </c>
      <c r="H7" s="31">
        <f t="shared" si="1"/>
        <v>0</v>
      </c>
      <c r="I7" s="31">
        <f t="shared" si="2"/>
        <v>0.23748170057632872</v>
      </c>
      <c r="J7" s="32">
        <f t="shared" si="5"/>
        <v>49.436565608974355</v>
      </c>
      <c r="K7" s="32">
        <f t="shared" si="3"/>
        <v>3.5311832577838826</v>
      </c>
      <c r="L7" s="29">
        <v>45</v>
      </c>
      <c r="M7" s="33">
        <f t="shared" si="6"/>
        <v>0.31111111111111112</v>
      </c>
      <c r="N7" s="29">
        <v>198</v>
      </c>
      <c r="O7" s="34">
        <f t="shared" ref="O7:P7" si="15">D7/7</f>
        <v>2</v>
      </c>
      <c r="P7" s="34">
        <f t="shared" si="15"/>
        <v>0</v>
      </c>
      <c r="Q7" s="29">
        <f t="shared" si="8"/>
        <v>99</v>
      </c>
      <c r="R7" s="29"/>
      <c r="S7" s="35">
        <v>1.95153473344103</v>
      </c>
      <c r="T7" s="28">
        <v>770</v>
      </c>
      <c r="U7" s="36">
        <v>400</v>
      </c>
      <c r="V7" s="37" t="s">
        <v>1137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3.1461805555555555E-2</v>
      </c>
      <c r="AD7" s="39">
        <f t="shared" si="12"/>
        <v>-0.60784208333333334</v>
      </c>
      <c r="AE7" s="39">
        <v>-4.9000000000000004</v>
      </c>
      <c r="AF7" s="39">
        <v>-4.1642923076923077</v>
      </c>
      <c r="AG7" s="39">
        <v>0</v>
      </c>
    </row>
    <row r="8" spans="1:33" ht="15.75" customHeight="1" x14ac:dyDescent="0.2">
      <c r="A8" s="28" t="s">
        <v>41</v>
      </c>
      <c r="B8" s="28" t="s">
        <v>98</v>
      </c>
      <c r="C8" s="15">
        <f t="shared" si="4"/>
        <v>14.842105263157896</v>
      </c>
      <c r="D8" s="29">
        <v>38</v>
      </c>
      <c r="E8" s="29">
        <v>0</v>
      </c>
      <c r="F8" s="30">
        <v>564</v>
      </c>
      <c r="G8" s="30">
        <v>0</v>
      </c>
      <c r="H8" s="31">
        <f t="shared" si="1"/>
        <v>0</v>
      </c>
      <c r="I8" s="31">
        <f t="shared" si="2"/>
        <v>0.23664918956855779</v>
      </c>
      <c r="J8" s="32">
        <f t="shared" si="5"/>
        <v>133.47014291666659</v>
      </c>
      <c r="K8" s="32">
        <f t="shared" si="3"/>
        <v>3.512372182017542</v>
      </c>
      <c r="L8" s="29">
        <v>54</v>
      </c>
      <c r="M8" s="33">
        <f t="shared" si="6"/>
        <v>0.70370370370370372</v>
      </c>
      <c r="N8" s="29">
        <v>165</v>
      </c>
      <c r="O8" s="34">
        <f t="shared" ref="O8:P8" si="16">D8/7</f>
        <v>5.4285714285714288</v>
      </c>
      <c r="P8" s="34">
        <f t="shared" si="16"/>
        <v>0</v>
      </c>
      <c r="Q8" s="29">
        <f t="shared" si="8"/>
        <v>30</v>
      </c>
      <c r="R8" s="29"/>
      <c r="S8" s="35">
        <v>2.25</v>
      </c>
      <c r="T8" s="28">
        <v>770</v>
      </c>
      <c r="U8" s="36">
        <v>400</v>
      </c>
      <c r="V8" s="37" t="s">
        <v>1138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3.1461805555555555E-2</v>
      </c>
      <c r="AD8" s="39">
        <f t="shared" si="12"/>
        <v>-1.6498570833333333</v>
      </c>
      <c r="AE8" s="39">
        <v>-4.9000000000000004</v>
      </c>
      <c r="AF8" s="39">
        <v>-4.16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14.9975</v>
      </c>
      <c r="D9" s="29">
        <v>24</v>
      </c>
      <c r="E9" s="29">
        <v>0</v>
      </c>
      <c r="F9" s="30">
        <v>359.94</v>
      </c>
      <c r="G9" s="30">
        <v>-0.04</v>
      </c>
      <c r="H9" s="31">
        <f t="shared" si="1"/>
        <v>1.1112963271656387E-4</v>
      </c>
      <c r="I9" s="31">
        <f t="shared" si="2"/>
        <v>0.23732511080906654</v>
      </c>
      <c r="J9" s="32">
        <f t="shared" si="5"/>
        <v>85.422800384615414</v>
      </c>
      <c r="K9" s="32">
        <f t="shared" si="3"/>
        <v>3.5592833493589757</v>
      </c>
      <c r="L9" s="29">
        <v>43</v>
      </c>
      <c r="M9" s="33">
        <f t="shared" si="6"/>
        <v>0.55813953488372092</v>
      </c>
      <c r="N9" s="29">
        <v>135</v>
      </c>
      <c r="O9" s="34">
        <f t="shared" ref="O9:P9" si="17">D9/7</f>
        <v>3.4285714285714284</v>
      </c>
      <c r="P9" s="34">
        <f t="shared" si="17"/>
        <v>0</v>
      </c>
      <c r="Q9" s="29">
        <f t="shared" si="8"/>
        <v>39</v>
      </c>
      <c r="R9" s="29"/>
      <c r="S9" s="35">
        <v>2.95781637717121</v>
      </c>
      <c r="T9" s="28">
        <v>770</v>
      </c>
      <c r="U9" s="36">
        <v>200</v>
      </c>
      <c r="V9" s="37" t="s">
        <v>1139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3.1461805555555555E-2</v>
      </c>
      <c r="AD9" s="39">
        <f t="shared" si="12"/>
        <v>-1.0420149999999999</v>
      </c>
      <c r="AE9" s="39">
        <v>-4.9000000000000004</v>
      </c>
      <c r="AF9" s="39">
        <v>-4.2435076923076904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13.997727272727268</v>
      </c>
      <c r="D10" s="29">
        <v>22</v>
      </c>
      <c r="E10" s="29">
        <v>0</v>
      </c>
      <c r="F10" s="30">
        <v>307.94999999999987</v>
      </c>
      <c r="G10" s="30">
        <v>0</v>
      </c>
      <c r="H10" s="31">
        <f t="shared" si="1"/>
        <v>0</v>
      </c>
      <c r="I10" s="31">
        <f t="shared" si="2"/>
        <v>0.19368452785375562</v>
      </c>
      <c r="J10" s="32">
        <f t="shared" si="5"/>
        <v>59.645150352564016</v>
      </c>
      <c r="K10" s="32">
        <f t="shared" si="3"/>
        <v>2.711143197843819</v>
      </c>
      <c r="L10" s="29">
        <v>59</v>
      </c>
      <c r="M10" s="33">
        <f t="shared" si="6"/>
        <v>0.3728813559322034</v>
      </c>
      <c r="N10" s="29">
        <v>155</v>
      </c>
      <c r="O10" s="34">
        <f t="shared" ref="O10:P10" si="18">D10/7</f>
        <v>3.1428571428571428</v>
      </c>
      <c r="P10" s="34">
        <f t="shared" si="18"/>
        <v>0</v>
      </c>
      <c r="Q10" s="29">
        <f t="shared" si="8"/>
        <v>49</v>
      </c>
      <c r="R10" s="29"/>
      <c r="S10" s="35">
        <v>3.0344827586206802</v>
      </c>
      <c r="T10" s="28">
        <v>770</v>
      </c>
      <c r="U10" s="36">
        <v>200</v>
      </c>
      <c r="V10" s="37" t="s">
        <v>1140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3.1461805555555555E-2</v>
      </c>
      <c r="AD10" s="39">
        <f t="shared" si="12"/>
        <v>-0.95518041666666664</v>
      </c>
      <c r="AE10" s="39">
        <v>-4.9000000000000004</v>
      </c>
      <c r="AF10" s="39">
        <v>-4.2435076923076904</v>
      </c>
      <c r="AG10" s="39">
        <v>0</v>
      </c>
    </row>
    <row r="11" spans="1:33" ht="15.75" customHeight="1" x14ac:dyDescent="0.2">
      <c r="A11" s="28" t="s">
        <v>47</v>
      </c>
      <c r="B11" s="28" t="s">
        <v>113</v>
      </c>
      <c r="C11" s="15">
        <f t="shared" si="4"/>
        <v>13.968823529411763</v>
      </c>
      <c r="D11" s="29">
        <v>17</v>
      </c>
      <c r="E11" s="29">
        <v>1</v>
      </c>
      <c r="F11" s="30">
        <v>237.46999999999997</v>
      </c>
      <c r="G11" s="30">
        <v>0</v>
      </c>
      <c r="H11" s="31">
        <f t="shared" si="1"/>
        <v>0</v>
      </c>
      <c r="I11" s="31">
        <f t="shared" si="2"/>
        <v>0.19232650554779934</v>
      </c>
      <c r="J11" s="32">
        <f t="shared" si="5"/>
        <v>45.671775272435902</v>
      </c>
      <c r="K11" s="32">
        <f t="shared" si="3"/>
        <v>2.6865750160256412</v>
      </c>
      <c r="L11" s="29">
        <v>34</v>
      </c>
      <c r="M11" s="33">
        <f t="shared" si="6"/>
        <v>0.5</v>
      </c>
      <c r="N11" s="29">
        <v>138</v>
      </c>
      <c r="O11" s="34">
        <f t="shared" ref="O11:P11" si="19">D11/7</f>
        <v>2.4285714285714284</v>
      </c>
      <c r="P11" s="34">
        <f t="shared" si="19"/>
        <v>0.14285714285714285</v>
      </c>
      <c r="Q11" s="29">
        <f t="shared" si="8"/>
        <v>53</v>
      </c>
      <c r="R11" s="29"/>
      <c r="S11" s="35">
        <v>2.6038647342995098</v>
      </c>
      <c r="T11" s="28">
        <v>1070</v>
      </c>
      <c r="U11" s="36">
        <v>200</v>
      </c>
      <c r="V11" s="37" t="s">
        <v>1141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3.1461805555555555E-2</v>
      </c>
      <c r="AD11" s="39">
        <f t="shared" si="12"/>
        <v>-0.73809395833333324</v>
      </c>
      <c r="AE11" s="39">
        <v>-4.9000000000000004</v>
      </c>
      <c r="AF11" s="39">
        <v>-4.2435076923076904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13.949999999999994</v>
      </c>
      <c r="D12" s="29">
        <v>30</v>
      </c>
      <c r="E12" s="29">
        <v>0</v>
      </c>
      <c r="F12" s="30">
        <v>418.49999999999983</v>
      </c>
      <c r="G12" s="30">
        <v>-13.75</v>
      </c>
      <c r="H12" s="31">
        <f t="shared" si="1"/>
        <v>3.2855436081242549E-2</v>
      </c>
      <c r="I12" s="31">
        <f t="shared" si="2"/>
        <v>0.15858363316790719</v>
      </c>
      <c r="J12" s="32">
        <f t="shared" si="5"/>
        <v>66.36725048076913</v>
      </c>
      <c r="K12" s="32">
        <f t="shared" si="3"/>
        <v>2.2122416826923041</v>
      </c>
      <c r="L12" s="29">
        <v>50</v>
      </c>
      <c r="M12" s="33">
        <f t="shared" si="6"/>
        <v>0.6</v>
      </c>
      <c r="N12" s="29">
        <v>133</v>
      </c>
      <c r="O12" s="34">
        <f t="shared" ref="O12:P12" si="20">D12/7</f>
        <v>4.2857142857142856</v>
      </c>
      <c r="P12" s="34">
        <f t="shared" si="20"/>
        <v>0</v>
      </c>
      <c r="Q12" s="29">
        <f t="shared" si="8"/>
        <v>31</v>
      </c>
      <c r="R12" s="29"/>
      <c r="S12" s="35">
        <v>2.6169296987087498</v>
      </c>
      <c r="T12" s="28">
        <v>870</v>
      </c>
      <c r="U12" s="36">
        <v>400</v>
      </c>
      <c r="V12" s="37" t="s">
        <v>1142</v>
      </c>
      <c r="W12" s="28">
        <v>4</v>
      </c>
      <c r="X12" s="38">
        <f t="shared" si="9"/>
        <v>0.13333333333333333</v>
      </c>
      <c r="Y12" s="39">
        <f t="shared" si="10"/>
        <v>1.9642857142857142</v>
      </c>
      <c r="Z12" s="28">
        <v>3</v>
      </c>
      <c r="AA12" s="28" t="s">
        <v>34</v>
      </c>
      <c r="AB12" s="40">
        <f t="shared" si="11"/>
        <v>-0.69</v>
      </c>
      <c r="AC12" s="41">
        <v>3.1461805555555555E-2</v>
      </c>
      <c r="AD12" s="39">
        <f t="shared" si="12"/>
        <v>-1.3025187499999999</v>
      </c>
      <c r="AE12" s="39">
        <v>-4.9000000000000004</v>
      </c>
      <c r="AF12" s="39">
        <v>-4.2435076923076904</v>
      </c>
      <c r="AG12" s="39">
        <v>0</v>
      </c>
    </row>
    <row r="13" spans="1:33" ht="15.75" customHeight="1" x14ac:dyDescent="0.2">
      <c r="A13" s="28" t="s">
        <v>51</v>
      </c>
      <c r="B13" s="28" t="s">
        <v>348</v>
      </c>
      <c r="C13" s="15">
        <f t="shared" si="4"/>
        <v>14.199512195121947</v>
      </c>
      <c r="D13" s="29">
        <v>41</v>
      </c>
      <c r="E13" s="29">
        <v>0</v>
      </c>
      <c r="F13" s="32">
        <v>582.17999999999984</v>
      </c>
      <c r="G13" s="30">
        <v>-15.91</v>
      </c>
      <c r="H13" s="31">
        <f t="shared" si="1"/>
        <v>2.7328317702428811E-2</v>
      </c>
      <c r="I13" s="31">
        <f t="shared" si="2"/>
        <v>0.17274672960539098</v>
      </c>
      <c r="J13" s="32">
        <f t="shared" si="5"/>
        <v>100.56969104166649</v>
      </c>
      <c r="K13" s="32">
        <f t="shared" si="3"/>
        <v>2.4529192936991828</v>
      </c>
      <c r="L13" s="29">
        <v>55</v>
      </c>
      <c r="M13" s="33">
        <f t="shared" si="6"/>
        <v>0.74545454545454548</v>
      </c>
      <c r="N13" s="29">
        <v>289</v>
      </c>
      <c r="O13" s="34">
        <f t="shared" ref="O13:P13" si="21">D13/7</f>
        <v>5.8571428571428568</v>
      </c>
      <c r="P13" s="34">
        <f t="shared" si="21"/>
        <v>0</v>
      </c>
      <c r="Q13" s="29">
        <f t="shared" si="8"/>
        <v>49</v>
      </c>
      <c r="R13" s="29"/>
      <c r="S13" s="35">
        <v>2</v>
      </c>
      <c r="T13" s="28">
        <v>470</v>
      </c>
      <c r="U13" s="36" t="s">
        <v>33</v>
      </c>
      <c r="V13" s="37" t="s">
        <v>33</v>
      </c>
      <c r="W13" s="28">
        <v>4</v>
      </c>
      <c r="X13" s="38">
        <f t="shared" si="9"/>
        <v>9.7560975609756101E-2</v>
      </c>
      <c r="Y13" s="39">
        <f t="shared" si="10"/>
        <v>2.6516666666666668</v>
      </c>
      <c r="Z13" s="28">
        <v>2</v>
      </c>
      <c r="AA13" s="28" t="s">
        <v>34</v>
      </c>
      <c r="AB13" s="40">
        <f t="shared" si="11"/>
        <v>-0.69</v>
      </c>
      <c r="AC13" s="41">
        <v>3.1461805555555555E-2</v>
      </c>
      <c r="AD13" s="39">
        <f t="shared" si="12"/>
        <v>-1.7801089583333332</v>
      </c>
      <c r="AE13" s="39">
        <v>-4.9000000000000004</v>
      </c>
      <c r="AF13" s="39">
        <v>-4.2851999999999997</v>
      </c>
      <c r="AG13" s="39">
        <v>0</v>
      </c>
    </row>
    <row r="14" spans="1:33" ht="15.75" customHeight="1" x14ac:dyDescent="0.2">
      <c r="A14" s="28" t="s">
        <v>53</v>
      </c>
      <c r="B14" s="28" t="s">
        <v>1143</v>
      </c>
      <c r="C14" s="15">
        <f t="shared" si="4"/>
        <v>14.797837837837841</v>
      </c>
      <c r="D14" s="29">
        <v>37</v>
      </c>
      <c r="E14" s="29">
        <v>0</v>
      </c>
      <c r="F14" s="32">
        <v>547.5200000000001</v>
      </c>
      <c r="G14" s="30">
        <v>-26.899999999999991</v>
      </c>
      <c r="H14" s="31">
        <f t="shared" si="1"/>
        <v>4.9130625365283433E-2</v>
      </c>
      <c r="I14" s="31">
        <f t="shared" si="2"/>
        <v>0.1772230424611583</v>
      </c>
      <c r="J14" s="32">
        <f t="shared" si="5"/>
        <v>97.033160208333413</v>
      </c>
      <c r="K14" s="32">
        <f t="shared" si="3"/>
        <v>2.6225178434684708</v>
      </c>
      <c r="L14" s="29">
        <v>67</v>
      </c>
      <c r="M14" s="33">
        <f t="shared" si="6"/>
        <v>0.55223880597014929</v>
      </c>
      <c r="N14" s="29">
        <v>259</v>
      </c>
      <c r="O14" s="34">
        <f t="shared" ref="O14:P14" si="22">D14/7</f>
        <v>5.2857142857142856</v>
      </c>
      <c r="P14" s="34">
        <f t="shared" si="22"/>
        <v>0</v>
      </c>
      <c r="Q14" s="29">
        <f t="shared" si="8"/>
        <v>49</v>
      </c>
      <c r="R14" s="29"/>
      <c r="S14" s="35">
        <v>1.9887850467289701</v>
      </c>
      <c r="T14" s="28">
        <v>470</v>
      </c>
      <c r="U14" s="36" t="s">
        <v>33</v>
      </c>
      <c r="V14" s="37" t="s">
        <v>33</v>
      </c>
      <c r="W14" s="28">
        <v>5</v>
      </c>
      <c r="X14" s="38">
        <f t="shared" si="9"/>
        <v>0.13513513513513514</v>
      </c>
      <c r="Y14" s="39">
        <f t="shared" si="10"/>
        <v>2.6899999999999991</v>
      </c>
      <c r="Z14" s="28">
        <v>5</v>
      </c>
      <c r="AA14" s="28" t="s">
        <v>34</v>
      </c>
      <c r="AB14" s="40">
        <f t="shared" si="11"/>
        <v>-0.69</v>
      </c>
      <c r="AC14" s="41">
        <v>3.1461805555555555E-2</v>
      </c>
      <c r="AD14" s="39">
        <f t="shared" si="12"/>
        <v>-1.6064397916666666</v>
      </c>
      <c r="AE14" s="39">
        <v>-4.9000000000000004</v>
      </c>
      <c r="AF14" s="39">
        <v>-4.2851999999999997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14.598333333333336</v>
      </c>
      <c r="D15" s="29">
        <v>24</v>
      </c>
      <c r="E15" s="29">
        <v>1</v>
      </c>
      <c r="F15" s="32">
        <v>350.36000000000007</v>
      </c>
      <c r="G15" s="30">
        <v>-2.79</v>
      </c>
      <c r="H15" s="31">
        <f t="shared" si="1"/>
        <v>7.9632378125356756E-3</v>
      </c>
      <c r="I15" s="31">
        <f t="shared" si="2"/>
        <v>0.20438744434296155</v>
      </c>
      <c r="J15" s="32">
        <f t="shared" si="5"/>
        <v>71.609185000000025</v>
      </c>
      <c r="K15" s="32">
        <f t="shared" si="3"/>
        <v>2.9837160416666677</v>
      </c>
      <c r="L15" s="29">
        <v>56</v>
      </c>
      <c r="M15" s="33">
        <f t="shared" si="6"/>
        <v>0.42857142857142855</v>
      </c>
      <c r="N15" s="29">
        <v>222</v>
      </c>
      <c r="O15" s="34">
        <f t="shared" ref="O15:P15" si="23">D15/7</f>
        <v>3.4285714285714284</v>
      </c>
      <c r="P15" s="34">
        <f t="shared" si="23"/>
        <v>0.14285714285714285</v>
      </c>
      <c r="Q15" s="29">
        <f t="shared" si="8"/>
        <v>62</v>
      </c>
      <c r="R15" s="29"/>
      <c r="S15" s="35">
        <v>2.55140186915887</v>
      </c>
      <c r="T15" s="28">
        <v>470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3.1461805555555555E-2</v>
      </c>
      <c r="AD15" s="39">
        <f t="shared" si="12"/>
        <v>-1.0420149999999999</v>
      </c>
      <c r="AE15" s="39">
        <v>-4.9000000000000004</v>
      </c>
      <c r="AF15" s="39">
        <v>-4.3651999999999997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14.141749999999996</v>
      </c>
      <c r="D16" s="29">
        <v>40</v>
      </c>
      <c r="E16" s="29">
        <v>0</v>
      </c>
      <c r="F16" s="32">
        <v>565.66999999999985</v>
      </c>
      <c r="G16" s="30">
        <v>-0.08</v>
      </c>
      <c r="H16" s="31">
        <f t="shared" si="1"/>
        <v>1.414252125797727E-4</v>
      </c>
      <c r="I16" s="31">
        <f t="shared" si="2"/>
        <v>0.19162198513856701</v>
      </c>
      <c r="J16" s="32">
        <f t="shared" si="5"/>
        <v>108.39480833333317</v>
      </c>
      <c r="K16" s="32">
        <f t="shared" si="3"/>
        <v>2.7098702083333293</v>
      </c>
      <c r="L16" s="29">
        <v>51</v>
      </c>
      <c r="M16" s="33">
        <f t="shared" si="6"/>
        <v>0.78431372549019607</v>
      </c>
      <c r="N16" s="29">
        <v>255</v>
      </c>
      <c r="O16" s="34">
        <f t="shared" ref="O16:P16" si="24">D16/7</f>
        <v>5.7142857142857144</v>
      </c>
      <c r="P16" s="34">
        <f t="shared" si="24"/>
        <v>0</v>
      </c>
      <c r="Q16" s="29">
        <f t="shared" si="8"/>
        <v>44</v>
      </c>
      <c r="R16" s="29"/>
      <c r="S16" s="35">
        <v>1.9384116693679001</v>
      </c>
      <c r="T16" s="28">
        <v>470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3.1461805555555555E-2</v>
      </c>
      <c r="AD16" s="39">
        <f t="shared" si="12"/>
        <v>-1.7366916666666665</v>
      </c>
      <c r="AE16" s="39">
        <v>-4.9000000000000004</v>
      </c>
      <c r="AF16" s="39">
        <v>-4.3651999999999997</v>
      </c>
      <c r="AG16" s="39">
        <v>0</v>
      </c>
    </row>
    <row r="17" spans="1:33" ht="15.75" customHeight="1" x14ac:dyDescent="0.2">
      <c r="A17" s="28" t="s">
        <v>58</v>
      </c>
      <c r="B17" s="28" t="s">
        <v>1144</v>
      </c>
      <c r="C17" s="15">
        <f t="shared" si="4"/>
        <v>14.209117647058818</v>
      </c>
      <c r="D17" s="29">
        <v>34</v>
      </c>
      <c r="E17" s="29">
        <v>0</v>
      </c>
      <c r="F17" s="32">
        <v>483.10999999999979</v>
      </c>
      <c r="G17" s="30">
        <v>0</v>
      </c>
      <c r="H17" s="31">
        <f t="shared" si="1"/>
        <v>0</v>
      </c>
      <c r="I17" s="31">
        <f t="shared" si="2"/>
        <v>0.19488421287767421</v>
      </c>
      <c r="J17" s="32">
        <f t="shared" si="5"/>
        <v>94.15051208333314</v>
      </c>
      <c r="K17" s="32">
        <f t="shared" si="3"/>
        <v>2.7691327083333275</v>
      </c>
      <c r="L17" s="29">
        <v>51</v>
      </c>
      <c r="M17" s="33">
        <f t="shared" si="6"/>
        <v>0.66666666666666663</v>
      </c>
      <c r="N17" s="29">
        <v>216</v>
      </c>
      <c r="O17" s="34">
        <f t="shared" ref="O17:P17" si="25">D17/7</f>
        <v>4.8571428571428568</v>
      </c>
      <c r="P17" s="34">
        <f t="shared" si="25"/>
        <v>0</v>
      </c>
      <c r="Q17" s="29">
        <f t="shared" si="8"/>
        <v>44</v>
      </c>
      <c r="R17" s="29"/>
      <c r="S17" s="35">
        <v>1.7989130434782601</v>
      </c>
      <c r="T17" s="28">
        <v>470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3.1461805555555555E-2</v>
      </c>
      <c r="AD17" s="39">
        <f t="shared" si="12"/>
        <v>-1.4761879166666665</v>
      </c>
      <c r="AE17" s="39">
        <v>-4.9000000000000004</v>
      </c>
      <c r="AF17" s="39">
        <v>-4.3651999999999997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14.918888888888899</v>
      </c>
      <c r="D18" s="29">
        <v>54</v>
      </c>
      <c r="E18" s="29">
        <v>0</v>
      </c>
      <c r="F18" s="32">
        <v>805.62000000000057</v>
      </c>
      <c r="G18" s="30">
        <v>-0.02</v>
      </c>
      <c r="H18" s="31">
        <f t="shared" si="1"/>
        <v>2.4825600158883823E-5</v>
      </c>
      <c r="I18" s="31">
        <f t="shared" si="2"/>
        <v>0.22602674492937161</v>
      </c>
      <c r="J18" s="32">
        <f t="shared" si="5"/>
        <v>182.09166625000049</v>
      </c>
      <c r="K18" s="32">
        <f t="shared" si="3"/>
        <v>3.3720678935185275</v>
      </c>
      <c r="L18" s="29">
        <v>52</v>
      </c>
      <c r="M18" s="33">
        <f t="shared" si="6"/>
        <v>1.0384615384615385</v>
      </c>
      <c r="N18" s="29">
        <v>153</v>
      </c>
      <c r="O18" s="34">
        <f t="shared" ref="O18:P18" si="26">D18/7</f>
        <v>7.7142857142857144</v>
      </c>
      <c r="P18" s="34">
        <f t="shared" si="26"/>
        <v>0</v>
      </c>
      <c r="Q18" s="29">
        <f t="shared" si="8"/>
        <v>19</v>
      </c>
      <c r="R18" s="29"/>
      <c r="S18" s="35">
        <v>2.29307568438003</v>
      </c>
      <c r="T18" s="28">
        <v>470</v>
      </c>
      <c r="U18" s="36">
        <v>0</v>
      </c>
      <c r="V18" s="37" t="s">
        <v>1145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3.1461805555555555E-2</v>
      </c>
      <c r="AD18" s="39">
        <f t="shared" si="12"/>
        <v>-2.3445337499999996</v>
      </c>
      <c r="AE18" s="39">
        <v>-4.9000000000000004</v>
      </c>
      <c r="AF18" s="39">
        <v>-4.3651999999999997</v>
      </c>
      <c r="AG18" s="39">
        <v>0</v>
      </c>
    </row>
    <row r="19" spans="1:33" ht="15.75" customHeight="1" x14ac:dyDescent="0.2">
      <c r="A19" s="28" t="s">
        <v>60</v>
      </c>
      <c r="B19" s="28" t="s">
        <v>1146</v>
      </c>
      <c r="C19" s="15">
        <f t="shared" si="4"/>
        <v>15.464571428571428</v>
      </c>
      <c r="D19" s="29">
        <v>35</v>
      </c>
      <c r="E19" s="29">
        <v>0</v>
      </c>
      <c r="F19" s="32">
        <v>541.26</v>
      </c>
      <c r="G19" s="30">
        <v>0</v>
      </c>
      <c r="H19" s="31">
        <f t="shared" si="1"/>
        <v>0</v>
      </c>
      <c r="I19" s="31">
        <f t="shared" si="2"/>
        <v>0.23500608726243702</v>
      </c>
      <c r="J19" s="32">
        <f t="shared" si="5"/>
        <v>127.19939479166666</v>
      </c>
      <c r="K19" s="32">
        <f t="shared" si="3"/>
        <v>3.6342684226190474</v>
      </c>
      <c r="L19" s="29">
        <v>61</v>
      </c>
      <c r="M19" s="33">
        <f t="shared" si="6"/>
        <v>0.57377049180327866</v>
      </c>
      <c r="N19" s="29">
        <v>126</v>
      </c>
      <c r="O19" s="34">
        <f t="shared" ref="O19:P19" si="27">D19/7</f>
        <v>5</v>
      </c>
      <c r="P19" s="34">
        <f t="shared" si="27"/>
        <v>0</v>
      </c>
      <c r="Q19" s="29">
        <f t="shared" si="8"/>
        <v>25</v>
      </c>
      <c r="R19" s="29"/>
      <c r="S19" s="35">
        <v>2.6576271186440601</v>
      </c>
      <c r="T19" s="28">
        <v>470</v>
      </c>
      <c r="U19" s="36">
        <v>170</v>
      </c>
      <c r="V19" s="37" t="s">
        <v>1145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3.1461805555555555E-2</v>
      </c>
      <c r="AD19" s="39">
        <f t="shared" si="12"/>
        <v>-1.5196052083333331</v>
      </c>
      <c r="AE19" s="39">
        <v>-4.9000000000000004</v>
      </c>
      <c r="AF19" s="39">
        <v>-4.5671999999999997</v>
      </c>
      <c r="AG19" s="39">
        <v>0</v>
      </c>
    </row>
    <row r="20" spans="1:33" ht="15.75" customHeight="1" x14ac:dyDescent="0.2">
      <c r="A20" s="28" t="s">
        <v>62</v>
      </c>
      <c r="B20" s="28" t="s">
        <v>1147</v>
      </c>
      <c r="C20" s="15">
        <f t="shared" si="4"/>
        <v>15.811842105263155</v>
      </c>
      <c r="D20" s="29">
        <v>38</v>
      </c>
      <c r="E20" s="29">
        <v>1</v>
      </c>
      <c r="F20" s="32">
        <v>600.84999999999991</v>
      </c>
      <c r="G20" s="30">
        <v>0</v>
      </c>
      <c r="H20" s="31">
        <f t="shared" si="1"/>
        <v>0</v>
      </c>
      <c r="I20" s="31">
        <f t="shared" si="2"/>
        <v>0.24851301142825424</v>
      </c>
      <c r="J20" s="32">
        <f t="shared" si="5"/>
        <v>149.31904291666655</v>
      </c>
      <c r="K20" s="32">
        <f t="shared" si="3"/>
        <v>3.9294484978070146</v>
      </c>
      <c r="L20" s="29">
        <v>48</v>
      </c>
      <c r="M20" s="33">
        <f t="shared" si="6"/>
        <v>0.79166666666666663</v>
      </c>
      <c r="N20" s="29">
        <v>88</v>
      </c>
      <c r="O20" s="34">
        <f t="shared" ref="O20:P20" si="28">D20/7</f>
        <v>5.4285714285714288</v>
      </c>
      <c r="P20" s="34">
        <f t="shared" si="28"/>
        <v>0.14285714285714285</v>
      </c>
      <c r="Q20" s="29">
        <f t="shared" si="8"/>
        <v>15</v>
      </c>
      <c r="R20" s="29"/>
      <c r="S20" s="35">
        <v>2.3529411764705799</v>
      </c>
      <c r="T20" s="28">
        <v>470</v>
      </c>
      <c r="U20" s="36">
        <v>170</v>
      </c>
      <c r="V20" s="37" t="s">
        <v>1148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3.1461805555555555E-2</v>
      </c>
      <c r="AD20" s="39">
        <f t="shared" si="12"/>
        <v>-1.6498570833333333</v>
      </c>
      <c r="AE20" s="39">
        <v>-4.9000000000000004</v>
      </c>
      <c r="AF20" s="39">
        <v>-4.5671999999999997</v>
      </c>
      <c r="AG20" s="39">
        <v>0</v>
      </c>
    </row>
    <row r="21" spans="1:33" ht="15.75" customHeight="1" x14ac:dyDescent="0.2">
      <c r="A21" s="28" t="s">
        <v>63</v>
      </c>
      <c r="B21" s="28" t="s">
        <v>1149</v>
      </c>
      <c r="C21" s="15">
        <f t="shared" si="4"/>
        <v>17.814090909090911</v>
      </c>
      <c r="D21" s="29">
        <v>22</v>
      </c>
      <c r="E21" s="29">
        <v>0</v>
      </c>
      <c r="F21" s="32">
        <v>391.91</v>
      </c>
      <c r="G21" s="30">
        <v>-0.04</v>
      </c>
      <c r="H21" s="31">
        <f t="shared" si="1"/>
        <v>1.0206424944502563E-4</v>
      </c>
      <c r="I21" s="31">
        <f t="shared" si="2"/>
        <v>0.3160162271524925</v>
      </c>
      <c r="J21" s="32">
        <f t="shared" si="5"/>
        <v>123.84991958333335</v>
      </c>
      <c r="K21" s="32">
        <f t="shared" si="3"/>
        <v>5.6295417992424248</v>
      </c>
      <c r="L21" s="29">
        <v>32</v>
      </c>
      <c r="M21" s="33">
        <f t="shared" si="6"/>
        <v>0.6875</v>
      </c>
      <c r="N21" s="29">
        <v>565</v>
      </c>
      <c r="O21" s="34">
        <f t="shared" ref="O21:P21" si="29">D21/7</f>
        <v>3.1428571428571428</v>
      </c>
      <c r="P21" s="34">
        <f t="shared" si="29"/>
        <v>0</v>
      </c>
      <c r="Q21" s="29">
        <f t="shared" si="8"/>
        <v>179</v>
      </c>
      <c r="R21" s="29"/>
      <c r="S21" s="35">
        <v>1.29754601226993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3.1461805555555555E-2</v>
      </c>
      <c r="AD21" s="39">
        <f t="shared" si="12"/>
        <v>-0.95518041666666664</v>
      </c>
      <c r="AE21" s="39">
        <v>-4.9000000000000004</v>
      </c>
      <c r="AF21" s="39">
        <v>-4.5671999999999997</v>
      </c>
      <c r="AG21" s="39">
        <v>0</v>
      </c>
    </row>
    <row r="22" spans="1:33" ht="15.75" customHeight="1" x14ac:dyDescent="0.2">
      <c r="A22" s="28" t="s">
        <v>64</v>
      </c>
      <c r="B22" s="28" t="s">
        <v>534</v>
      </c>
      <c r="C22" s="15">
        <f t="shared" si="4"/>
        <v>16.797500000000003</v>
      </c>
      <c r="D22" s="29">
        <v>28</v>
      </c>
      <c r="E22" s="29">
        <v>0</v>
      </c>
      <c r="F22" s="30">
        <v>470.33000000000004</v>
      </c>
      <c r="G22" s="30">
        <v>-16.18</v>
      </c>
      <c r="H22" s="31">
        <f t="shared" si="1"/>
        <v>3.4401377756043627E-2</v>
      </c>
      <c r="I22" s="31">
        <f t="shared" si="2"/>
        <v>0.24940619529550173</v>
      </c>
      <c r="J22" s="32">
        <f t="shared" si="5"/>
        <v>117.30321583333334</v>
      </c>
      <c r="K22" s="32">
        <f t="shared" si="3"/>
        <v>4.1894005654761903</v>
      </c>
      <c r="L22" s="29">
        <v>70</v>
      </c>
      <c r="M22" s="33">
        <f t="shared" si="6"/>
        <v>0.4</v>
      </c>
      <c r="N22" s="29">
        <v>537</v>
      </c>
      <c r="O22" s="34">
        <f t="shared" ref="O22:P22" si="30">D22/7</f>
        <v>4</v>
      </c>
      <c r="P22" s="34">
        <f t="shared" si="30"/>
        <v>0</v>
      </c>
      <c r="Q22" s="29">
        <f t="shared" si="8"/>
        <v>134</v>
      </c>
      <c r="R22" s="29"/>
      <c r="S22" s="35">
        <v>1.4391716997411499</v>
      </c>
      <c r="T22" s="28">
        <v>1070</v>
      </c>
      <c r="U22" s="36">
        <v>170</v>
      </c>
      <c r="V22" s="37" t="s">
        <v>1150</v>
      </c>
      <c r="W22" s="28">
        <v>5</v>
      </c>
      <c r="X22" s="38">
        <f t="shared" si="9"/>
        <v>0.17857142857142858</v>
      </c>
      <c r="Y22" s="39">
        <f t="shared" si="10"/>
        <v>1.0786666666666667</v>
      </c>
      <c r="Z22" s="28">
        <v>10</v>
      </c>
      <c r="AA22" s="28" t="s">
        <v>34</v>
      </c>
      <c r="AB22" s="40">
        <f t="shared" si="11"/>
        <v>-0.69</v>
      </c>
      <c r="AC22" s="41">
        <v>3.1461805555555555E-2</v>
      </c>
      <c r="AD22" s="39">
        <f t="shared" si="12"/>
        <v>-1.2156841666666667</v>
      </c>
      <c r="AE22" s="39">
        <v>-4.9000000000000004</v>
      </c>
      <c r="AF22" s="39">
        <v>-4.5671999999999997</v>
      </c>
      <c r="AG22" s="39">
        <v>0</v>
      </c>
    </row>
    <row r="23" spans="1:33" ht="15.75" customHeight="1" x14ac:dyDescent="0.2">
      <c r="A23" s="28" t="s">
        <v>65</v>
      </c>
      <c r="B23" s="28" t="s">
        <v>449</v>
      </c>
      <c r="C23" s="15">
        <f t="shared" si="4"/>
        <v>14.85139534883721</v>
      </c>
      <c r="D23" s="29">
        <v>43</v>
      </c>
      <c r="E23" s="29">
        <v>0</v>
      </c>
      <c r="F23" s="32">
        <v>638.61</v>
      </c>
      <c r="G23" s="30">
        <v>-36.830000000000005</v>
      </c>
      <c r="H23" s="31">
        <f t="shared" si="1"/>
        <v>5.7672131660951136E-2</v>
      </c>
      <c r="I23" s="31">
        <f t="shared" si="2"/>
        <v>0.15194243193550575</v>
      </c>
      <c r="J23" s="32">
        <f t="shared" si="5"/>
        <v>97.031956458333326</v>
      </c>
      <c r="K23" s="32">
        <f t="shared" si="3"/>
        <v>2.2565571269379845</v>
      </c>
      <c r="L23" s="29">
        <v>63</v>
      </c>
      <c r="M23" s="33">
        <f t="shared" si="6"/>
        <v>0.68253968253968256</v>
      </c>
      <c r="N23" s="29">
        <v>500</v>
      </c>
      <c r="O23" s="34">
        <f t="shared" ref="O23:P23" si="31">D23/7</f>
        <v>6.1428571428571432</v>
      </c>
      <c r="P23" s="34">
        <f t="shared" si="31"/>
        <v>0</v>
      </c>
      <c r="Q23" s="29">
        <f t="shared" si="8"/>
        <v>81</v>
      </c>
      <c r="R23" s="29"/>
      <c r="S23" s="35">
        <v>1.61090909090909</v>
      </c>
      <c r="T23" s="28">
        <v>1070</v>
      </c>
      <c r="U23" s="36">
        <v>170</v>
      </c>
      <c r="V23" s="37" t="s">
        <v>1151</v>
      </c>
      <c r="W23" s="28">
        <v>19</v>
      </c>
      <c r="X23" s="38">
        <f t="shared" si="9"/>
        <v>0.44186046511627908</v>
      </c>
      <c r="Y23" s="39">
        <f t="shared" si="10"/>
        <v>1.6740909090909093</v>
      </c>
      <c r="Z23" s="28">
        <v>3</v>
      </c>
      <c r="AA23" s="28" t="s">
        <v>34</v>
      </c>
      <c r="AB23" s="40">
        <f t="shared" si="11"/>
        <v>-0.69</v>
      </c>
      <c r="AC23" s="41">
        <v>3.1461805555555555E-2</v>
      </c>
      <c r="AD23" s="39">
        <f t="shared" si="12"/>
        <v>-1.8669435416666664</v>
      </c>
      <c r="AE23" s="39">
        <v>-4.9000000000000004</v>
      </c>
      <c r="AF23" s="39">
        <v>-4.5671999999999997</v>
      </c>
      <c r="AG23" s="39">
        <v>0</v>
      </c>
    </row>
    <row r="24" spans="1:33" ht="15.75" customHeight="1" x14ac:dyDescent="0.2">
      <c r="A24" s="28" t="s">
        <v>66</v>
      </c>
      <c r="B24" s="28" t="s">
        <v>1152</v>
      </c>
      <c r="C24" s="15">
        <f t="shared" si="4"/>
        <v>13.012857142857138</v>
      </c>
      <c r="D24" s="29">
        <v>91</v>
      </c>
      <c r="E24" s="29">
        <v>1</v>
      </c>
      <c r="F24" s="32">
        <v>1184.1699999999996</v>
      </c>
      <c r="G24" s="32">
        <v>-186.87000000000003</v>
      </c>
      <c r="H24" s="31">
        <f t="shared" si="1"/>
        <v>0.15780673383044672</v>
      </c>
      <c r="I24" s="31">
        <f t="shared" si="2"/>
        <v>-3.8669847692195419E-2</v>
      </c>
      <c r="J24" s="32">
        <f t="shared" si="5"/>
        <v>-45.791673541667038</v>
      </c>
      <c r="K24" s="32">
        <f t="shared" si="3"/>
        <v>-0.50320520375458289</v>
      </c>
      <c r="L24" s="29">
        <v>138</v>
      </c>
      <c r="M24" s="33">
        <f t="shared" si="6"/>
        <v>0.65942028985507251</v>
      </c>
      <c r="N24" s="29">
        <v>409</v>
      </c>
      <c r="O24" s="34">
        <f t="shared" ref="O24:P24" si="32">D24/7</f>
        <v>13</v>
      </c>
      <c r="P24" s="34">
        <f t="shared" si="32"/>
        <v>0.14285714285714285</v>
      </c>
      <c r="Q24" s="29">
        <f t="shared" si="8"/>
        <v>31</v>
      </c>
      <c r="R24" s="29"/>
      <c r="S24" s="35">
        <v>1.94002068252326</v>
      </c>
      <c r="T24" s="28">
        <v>1070</v>
      </c>
      <c r="U24" s="36">
        <v>170</v>
      </c>
      <c r="V24" s="37" t="s">
        <v>1151</v>
      </c>
      <c r="W24" s="28">
        <v>38</v>
      </c>
      <c r="X24" s="38">
        <f t="shared" si="9"/>
        <v>0.4175824175824176</v>
      </c>
      <c r="Y24" s="39">
        <f t="shared" si="10"/>
        <v>2.7480882352941181</v>
      </c>
      <c r="Z24" s="28">
        <v>30</v>
      </c>
      <c r="AA24" s="28" t="s">
        <v>34</v>
      </c>
      <c r="AB24" s="40">
        <f t="shared" si="11"/>
        <v>-0.69</v>
      </c>
      <c r="AC24" s="41">
        <v>3.1461805555555555E-2</v>
      </c>
      <c r="AD24" s="39">
        <f t="shared" si="12"/>
        <v>-3.9509735416666665</v>
      </c>
      <c r="AE24" s="39">
        <v>-4.9000000000000004</v>
      </c>
      <c r="AF24" s="39">
        <v>-4.5671999999999997</v>
      </c>
      <c r="AG24" s="39">
        <v>0</v>
      </c>
    </row>
    <row r="25" spans="1:33" ht="15.75" customHeight="1" x14ac:dyDescent="0.2">
      <c r="A25" s="28" t="s">
        <v>67</v>
      </c>
      <c r="B25" s="14" t="s">
        <v>1153</v>
      </c>
      <c r="C25" s="15">
        <f t="shared" si="4"/>
        <v>13.428529411764705</v>
      </c>
      <c r="D25" s="29">
        <v>68</v>
      </c>
      <c r="E25" s="29">
        <v>0</v>
      </c>
      <c r="F25" s="32">
        <v>913.14</v>
      </c>
      <c r="G25" s="32">
        <v>-161.5</v>
      </c>
      <c r="H25" s="31">
        <f t="shared" si="1"/>
        <v>0.17686225551394091</v>
      </c>
      <c r="I25" s="31">
        <f t="shared" si="2"/>
        <v>-3.5310440713727784E-2</v>
      </c>
      <c r="J25" s="32">
        <f t="shared" si="5"/>
        <v>-32.243375833333388</v>
      </c>
      <c r="K25" s="32">
        <f t="shared" si="3"/>
        <v>-0.47416729166666749</v>
      </c>
      <c r="L25" s="29">
        <v>164</v>
      </c>
      <c r="M25" s="33">
        <f t="shared" si="6"/>
        <v>0.41463414634146339</v>
      </c>
      <c r="N25" s="29">
        <v>339</v>
      </c>
      <c r="O25" s="34">
        <f t="shared" ref="O25:P25" si="33">D25/7</f>
        <v>9.7142857142857135</v>
      </c>
      <c r="P25" s="34">
        <f t="shared" si="33"/>
        <v>0</v>
      </c>
      <c r="Q25" s="29">
        <f t="shared" si="8"/>
        <v>34</v>
      </c>
      <c r="R25" s="29"/>
      <c r="S25" s="35">
        <v>1.658093797276853</v>
      </c>
      <c r="T25" s="28">
        <v>2070</v>
      </c>
      <c r="U25" s="36">
        <v>170</v>
      </c>
      <c r="V25" s="37" t="s">
        <v>1151</v>
      </c>
      <c r="W25" s="14">
        <v>30</v>
      </c>
      <c r="X25" s="38">
        <f t="shared" si="9"/>
        <v>0.44117647058823528</v>
      </c>
      <c r="Y25" s="39">
        <f t="shared" si="10"/>
        <v>3.1057692307692308</v>
      </c>
      <c r="Z25" s="14">
        <v>22</v>
      </c>
      <c r="AA25" s="28" t="s">
        <v>34</v>
      </c>
      <c r="AB25" s="40">
        <f t="shared" si="11"/>
        <v>-0.69</v>
      </c>
      <c r="AC25" s="41">
        <v>3.1461805555555555E-2</v>
      </c>
      <c r="AD25" s="39">
        <f t="shared" si="12"/>
        <v>-2.952375833333333</v>
      </c>
      <c r="AE25" s="39">
        <v>-4.9000000000000004</v>
      </c>
      <c r="AF25" s="39">
        <v>-4.57</v>
      </c>
      <c r="AG25" s="39">
        <v>0</v>
      </c>
    </row>
    <row r="26" spans="1:33" ht="15.75" customHeight="1" x14ac:dyDescent="0.2">
      <c r="A26" s="14" t="s">
        <v>68</v>
      </c>
      <c r="B26" s="14" t="s">
        <v>786</v>
      </c>
      <c r="C26" s="15">
        <f t="shared" si="4"/>
        <v>13.790140845070423</v>
      </c>
      <c r="D26" s="16">
        <v>71</v>
      </c>
      <c r="E26" s="16">
        <v>0</v>
      </c>
      <c r="F26" s="17">
        <v>979.1</v>
      </c>
      <c r="G26" s="17">
        <v>-38.229999999999997</v>
      </c>
      <c r="H26" s="31">
        <f t="shared" si="1"/>
        <v>3.9046062710652633E-2</v>
      </c>
      <c r="I26" s="31">
        <f t="shared" si="2"/>
        <v>0.11648116871787016</v>
      </c>
      <c r="J26" s="32">
        <f t="shared" si="5"/>
        <v>114.04671229166668</v>
      </c>
      <c r="K26" s="32">
        <f t="shared" si="3"/>
        <v>1.6062917224178406</v>
      </c>
      <c r="L26" s="16">
        <v>97</v>
      </c>
      <c r="M26" s="33">
        <f t="shared" si="6"/>
        <v>0.73195876288659789</v>
      </c>
      <c r="N26" s="16">
        <v>288</v>
      </c>
      <c r="O26" s="34">
        <f t="shared" ref="O26:P26" si="34">D26/7</f>
        <v>10.142857142857142</v>
      </c>
      <c r="P26" s="34">
        <f t="shared" si="34"/>
        <v>0</v>
      </c>
      <c r="Q26" s="29">
        <f t="shared" si="8"/>
        <v>28</v>
      </c>
      <c r="R26" s="29"/>
      <c r="S26" s="21">
        <v>1.6264367816091949</v>
      </c>
      <c r="T26" s="28">
        <v>2070</v>
      </c>
      <c r="U26" s="36">
        <v>170</v>
      </c>
      <c r="V26" s="37" t="s">
        <v>1154</v>
      </c>
      <c r="W26" s="14">
        <v>9</v>
      </c>
      <c r="X26" s="38">
        <f t="shared" si="9"/>
        <v>0.12676056338028169</v>
      </c>
      <c r="Y26" s="39">
        <f t="shared" si="10"/>
        <v>2.5486666666666666</v>
      </c>
      <c r="Z26" s="14">
        <v>6</v>
      </c>
      <c r="AA26" s="28" t="s">
        <v>34</v>
      </c>
      <c r="AB26" s="40">
        <f t="shared" si="11"/>
        <v>-0.69</v>
      </c>
      <c r="AC26" s="41">
        <v>3.1461805555555555E-2</v>
      </c>
      <c r="AD26" s="39">
        <f t="shared" si="12"/>
        <v>-3.0826277083333329</v>
      </c>
      <c r="AE26" s="25">
        <v>-4.95</v>
      </c>
      <c r="AF26" s="25">
        <v>-4.5834599999999996</v>
      </c>
      <c r="AG26" s="25">
        <v>0</v>
      </c>
    </row>
    <row r="27" spans="1:33" ht="15.75" customHeight="1" x14ac:dyDescent="0.2">
      <c r="A27" s="14" t="s">
        <v>69</v>
      </c>
      <c r="B27" s="14" t="s">
        <v>1155</v>
      </c>
      <c r="C27" s="15">
        <f t="shared" si="4"/>
        <v>14.33203125</v>
      </c>
      <c r="D27" s="16">
        <v>64</v>
      </c>
      <c r="E27" s="16">
        <v>1</v>
      </c>
      <c r="F27" s="17">
        <v>917.25</v>
      </c>
      <c r="G27" s="17">
        <v>-57.71</v>
      </c>
      <c r="H27" s="31">
        <f t="shared" si="1"/>
        <v>6.2916325974379947E-2</v>
      </c>
      <c r="I27" s="31">
        <f t="shared" si="2"/>
        <v>7.9307008267466145E-2</v>
      </c>
      <c r="J27" s="32">
        <f t="shared" si="5"/>
        <v>72.744353333333322</v>
      </c>
      <c r="K27" s="32">
        <f t="shared" si="3"/>
        <v>1.1366305208333332</v>
      </c>
      <c r="L27" s="16">
        <v>72</v>
      </c>
      <c r="M27" s="33">
        <f t="shared" si="6"/>
        <v>0.88888888888888884</v>
      </c>
      <c r="N27" s="16">
        <v>210</v>
      </c>
      <c r="O27" s="34">
        <f t="shared" ref="O27:P27" si="35">D27/7</f>
        <v>9.1428571428571423</v>
      </c>
      <c r="P27" s="34">
        <f t="shared" si="35"/>
        <v>0.14285714285714285</v>
      </c>
      <c r="Q27" s="29">
        <f t="shared" si="8"/>
        <v>22</v>
      </c>
      <c r="R27" s="29"/>
      <c r="S27" s="21">
        <v>2.0188195038494441</v>
      </c>
      <c r="T27" s="28">
        <v>2070</v>
      </c>
      <c r="U27" s="36">
        <v>170</v>
      </c>
      <c r="V27" s="37" t="s">
        <v>1156</v>
      </c>
      <c r="W27" s="14">
        <v>8</v>
      </c>
      <c r="X27" s="38">
        <f t="shared" si="9"/>
        <v>0.125</v>
      </c>
      <c r="Y27" s="39">
        <f t="shared" si="10"/>
        <v>4.4392307692307691</v>
      </c>
      <c r="Z27" s="14">
        <v>5</v>
      </c>
      <c r="AA27" s="28" t="s">
        <v>34</v>
      </c>
      <c r="AB27" s="40">
        <f t="shared" si="11"/>
        <v>-0.69</v>
      </c>
      <c r="AC27" s="41">
        <v>3.1461805555555555E-2</v>
      </c>
      <c r="AD27" s="39">
        <f t="shared" si="12"/>
        <v>-2.7787066666666664</v>
      </c>
      <c r="AE27" s="25">
        <v>-4.95</v>
      </c>
      <c r="AF27" s="25">
        <v>-5.1504599999999998</v>
      </c>
      <c r="AG27" s="25">
        <v>0</v>
      </c>
    </row>
    <row r="28" spans="1:33" ht="15.75" customHeight="1" x14ac:dyDescent="0.2">
      <c r="A28" s="14" t="s">
        <v>70</v>
      </c>
      <c r="B28" s="14" t="s">
        <v>1157</v>
      </c>
      <c r="C28" s="15">
        <f t="shared" si="4"/>
        <v>14.577586206896552</v>
      </c>
      <c r="D28" s="16">
        <v>29</v>
      </c>
      <c r="E28" s="16">
        <v>2</v>
      </c>
      <c r="F28" s="17">
        <v>422.75</v>
      </c>
      <c r="G28" s="17">
        <v>-14.51</v>
      </c>
      <c r="H28" s="31">
        <f t="shared" si="1"/>
        <v>3.4322885866351273E-2</v>
      </c>
      <c r="I28" s="31">
        <f t="shared" si="2"/>
        <v>0.11982272866154145</v>
      </c>
      <c r="J28" s="32">
        <f t="shared" si="5"/>
        <v>50.655058541666648</v>
      </c>
      <c r="K28" s="32">
        <f t="shared" si="3"/>
        <v>1.7467261566091947</v>
      </c>
      <c r="L28" s="16">
        <v>58</v>
      </c>
      <c r="M28" s="33">
        <f t="shared" si="6"/>
        <v>0.5</v>
      </c>
      <c r="N28" s="16">
        <v>173</v>
      </c>
      <c r="O28" s="34">
        <f t="shared" ref="O28:P28" si="36">D28/7</f>
        <v>4.1428571428571432</v>
      </c>
      <c r="P28" s="34">
        <f t="shared" si="36"/>
        <v>0.2857142857142857</v>
      </c>
      <c r="Q28" s="29">
        <f t="shared" si="8"/>
        <v>39</v>
      </c>
      <c r="R28" s="29"/>
      <c r="S28" s="21">
        <v>2.5276073619631898</v>
      </c>
      <c r="T28" s="28">
        <v>1900</v>
      </c>
      <c r="U28" s="36">
        <v>44384</v>
      </c>
      <c r="V28" s="37" t="s">
        <v>402</v>
      </c>
      <c r="W28" s="14">
        <v>1</v>
      </c>
      <c r="X28" s="38">
        <f t="shared" si="9"/>
        <v>3.4482758620689655E-2</v>
      </c>
      <c r="Y28" s="39">
        <f t="shared" si="10"/>
        <v>3.6274999999999999</v>
      </c>
      <c r="Z28" s="14">
        <v>3</v>
      </c>
      <c r="AA28" s="28" t="s">
        <v>34</v>
      </c>
      <c r="AB28" s="40">
        <f t="shared" si="11"/>
        <v>-0.69</v>
      </c>
      <c r="AC28" s="41">
        <v>3.1461805555555555E-2</v>
      </c>
      <c r="AD28" s="39">
        <f t="shared" si="12"/>
        <v>-1.2591014583333333</v>
      </c>
      <c r="AE28" s="25">
        <v>-4.95</v>
      </c>
      <c r="AF28" s="25">
        <v>-5.1504599999999998</v>
      </c>
      <c r="AG28" s="25">
        <v>0</v>
      </c>
    </row>
    <row r="29" spans="1:33" ht="15.75" customHeight="1" x14ac:dyDescent="0.2">
      <c r="A29" s="14" t="s">
        <v>71</v>
      </c>
      <c r="B29" s="14" t="s">
        <v>1158</v>
      </c>
      <c r="C29" s="15">
        <f t="shared" si="4"/>
        <v>14.825675675675674</v>
      </c>
      <c r="D29" s="16">
        <v>37</v>
      </c>
      <c r="E29" s="16">
        <v>1</v>
      </c>
      <c r="F29" s="17">
        <v>548.54999999999995</v>
      </c>
      <c r="G29" s="17">
        <v>-31.21</v>
      </c>
      <c r="H29" s="31">
        <f t="shared" si="1"/>
        <v>5.6895451645246564E-2</v>
      </c>
      <c r="I29" s="31">
        <f t="shared" si="2"/>
        <v>0.11943200444140603</v>
      </c>
      <c r="J29" s="32">
        <f t="shared" si="5"/>
        <v>65.514426036333276</v>
      </c>
      <c r="K29" s="32">
        <f t="shared" si="3"/>
        <v>1.7706601631441425</v>
      </c>
      <c r="L29" s="16">
        <v>61</v>
      </c>
      <c r="M29" s="33">
        <f t="shared" si="6"/>
        <v>0.60655737704918034</v>
      </c>
      <c r="N29" s="16">
        <v>312</v>
      </c>
      <c r="O29" s="34">
        <f t="shared" ref="O29:P29" si="37">D29/7</f>
        <v>5.2857142857142856</v>
      </c>
      <c r="P29" s="34">
        <f t="shared" si="37"/>
        <v>0.14285714285714285</v>
      </c>
      <c r="Q29" s="29">
        <f t="shared" si="8"/>
        <v>57</v>
      </c>
      <c r="R29" s="29"/>
      <c r="S29" s="21">
        <v>1.603626943005181</v>
      </c>
      <c r="T29" s="28">
        <v>2200</v>
      </c>
      <c r="U29" s="36">
        <v>600</v>
      </c>
      <c r="V29" s="37" t="s">
        <v>1159</v>
      </c>
      <c r="W29" s="14">
        <v>2</v>
      </c>
      <c r="X29" s="38">
        <f t="shared" si="9"/>
        <v>5.4054054054054057E-2</v>
      </c>
      <c r="Y29" s="39">
        <f t="shared" si="10"/>
        <v>5.2016666666666671</v>
      </c>
      <c r="Z29" s="14">
        <v>4</v>
      </c>
      <c r="AA29" s="28" t="s">
        <v>34</v>
      </c>
      <c r="AB29" s="40">
        <f t="shared" si="11"/>
        <v>-0.69</v>
      </c>
      <c r="AC29" s="41">
        <v>3.1461805555555555E-2</v>
      </c>
      <c r="AD29" s="39">
        <f t="shared" si="12"/>
        <v>-1.6064397916666666</v>
      </c>
      <c r="AE29" s="25">
        <v>-4.95</v>
      </c>
      <c r="AF29" s="25">
        <v>-4.9942333559999996</v>
      </c>
      <c r="AG29" s="25">
        <v>0</v>
      </c>
    </row>
    <row r="30" spans="1:33" ht="15.75" customHeight="1" x14ac:dyDescent="0.2">
      <c r="A30" s="14" t="s">
        <v>72</v>
      </c>
      <c r="B30" s="14" t="s">
        <v>1160</v>
      </c>
      <c r="C30" s="15">
        <f t="shared" si="4"/>
        <v>14.612499999999997</v>
      </c>
      <c r="D30" s="16">
        <v>12</v>
      </c>
      <c r="E30" s="16">
        <v>0</v>
      </c>
      <c r="F30" s="17">
        <v>175.34999999999997</v>
      </c>
      <c r="G30" s="17">
        <v>-24.2</v>
      </c>
      <c r="H30" s="31">
        <f t="shared" si="1"/>
        <v>0.13800969489592246</v>
      </c>
      <c r="I30" s="31">
        <f t="shared" si="2"/>
        <v>2.8489833065297693E-2</v>
      </c>
      <c r="J30" s="32">
        <f t="shared" si="5"/>
        <v>4.9956922279999496</v>
      </c>
      <c r="K30" s="32">
        <f t="shared" si="3"/>
        <v>0.41630768566666249</v>
      </c>
      <c r="L30" s="16">
        <v>51</v>
      </c>
      <c r="M30" s="33">
        <f t="shared" si="6"/>
        <v>0.23529411764705882</v>
      </c>
      <c r="N30" s="16">
        <v>301</v>
      </c>
      <c r="O30" s="34">
        <f t="shared" ref="O30:P30" si="38">D30/7</f>
        <v>1.7142857142857142</v>
      </c>
      <c r="P30" s="34">
        <f t="shared" si="38"/>
        <v>0</v>
      </c>
      <c r="Q30" s="29">
        <f t="shared" si="8"/>
        <v>175</v>
      </c>
      <c r="R30" s="29"/>
      <c r="S30" s="21">
        <v>1.646575342465753</v>
      </c>
      <c r="T30" s="28">
        <v>1600</v>
      </c>
      <c r="U30" s="36">
        <v>600</v>
      </c>
      <c r="V30" s="37" t="s">
        <v>1159</v>
      </c>
      <c r="W30" s="14">
        <v>0</v>
      </c>
      <c r="X30" s="38">
        <f t="shared" si="9"/>
        <v>0</v>
      </c>
      <c r="Y30" s="39">
        <f t="shared" si="10"/>
        <v>24.2</v>
      </c>
      <c r="Z30" s="14">
        <v>1</v>
      </c>
      <c r="AA30" s="28" t="s">
        <v>34</v>
      </c>
      <c r="AB30" s="40">
        <f t="shared" si="11"/>
        <v>-0.69</v>
      </c>
      <c r="AC30" s="41">
        <v>3.1461805555555555E-2</v>
      </c>
      <c r="AD30" s="39">
        <f t="shared" si="12"/>
        <v>-0.52100749999999996</v>
      </c>
      <c r="AE30" s="25">
        <v>-4.95</v>
      </c>
      <c r="AF30" s="25">
        <v>-4.9942333559999996</v>
      </c>
      <c r="AG30" s="25">
        <v>0</v>
      </c>
    </row>
    <row r="31" spans="1:33" ht="15.75" customHeight="1" x14ac:dyDescent="0.2">
      <c r="A31" s="14" t="s">
        <v>73</v>
      </c>
      <c r="B31" s="50" t="s">
        <v>1161</v>
      </c>
      <c r="C31" s="15">
        <f t="shared" si="4"/>
        <v>14.319024390243905</v>
      </c>
      <c r="D31" s="16">
        <v>41</v>
      </c>
      <c r="E31" s="16">
        <v>3</v>
      </c>
      <c r="F31" s="17">
        <v>587.08000000000015</v>
      </c>
      <c r="G31" s="42">
        <v>-8.61</v>
      </c>
      <c r="H31" s="31">
        <f t="shared" si="1"/>
        <v>1.4665803638345706E-2</v>
      </c>
      <c r="I31" s="31">
        <f t="shared" si="2"/>
        <v>0.13782503823272252</v>
      </c>
      <c r="J31" s="32">
        <f t="shared" si="5"/>
        <v>80.914323445666753</v>
      </c>
      <c r="K31" s="32">
        <f t="shared" si="3"/>
        <v>1.9735200840406526</v>
      </c>
      <c r="L31" s="16">
        <v>59</v>
      </c>
      <c r="M31" s="33">
        <f t="shared" si="6"/>
        <v>0.69491525423728817</v>
      </c>
      <c r="N31" s="16">
        <v>247</v>
      </c>
      <c r="O31" s="34">
        <f t="shared" ref="O31:P32" si="39">D31/7</f>
        <v>5.8571428571428568</v>
      </c>
      <c r="P31" s="34">
        <f t="shared" si="39"/>
        <v>0.42857142857142855</v>
      </c>
      <c r="Q31" s="29">
        <f t="shared" si="8"/>
        <v>39</v>
      </c>
      <c r="R31" s="29"/>
      <c r="S31" s="21">
        <v>1.8773584905660301</v>
      </c>
      <c r="T31" s="14" t="s">
        <v>33</v>
      </c>
      <c r="U31" s="22">
        <v>900</v>
      </c>
      <c r="V31" s="1" t="s">
        <v>1473</v>
      </c>
      <c r="W31" s="14">
        <v>0</v>
      </c>
      <c r="X31" s="38">
        <f t="shared" si="9"/>
        <v>0</v>
      </c>
      <c r="Y31" s="39">
        <f t="shared" si="10"/>
        <v>8.61</v>
      </c>
      <c r="Z31" s="14">
        <v>1</v>
      </c>
      <c r="AA31" s="14" t="s">
        <v>34</v>
      </c>
      <c r="AB31" s="40">
        <f t="shared" si="11"/>
        <v>-0.69</v>
      </c>
      <c r="AC31" s="27">
        <v>3.1461805555555555E-2</v>
      </c>
      <c r="AD31" s="39">
        <f t="shared" si="12"/>
        <v>-1.7801089583333332</v>
      </c>
      <c r="AE31" s="43">
        <v>-4.95</v>
      </c>
      <c r="AF31" s="43">
        <v>-4.9942333560000005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12.422765957446808</v>
      </c>
      <c r="D32" s="52">
        <v>47</v>
      </c>
      <c r="E32" s="52">
        <v>0</v>
      </c>
      <c r="F32" s="53">
        <v>583.87</v>
      </c>
      <c r="G32" s="53">
        <v>-29.64</v>
      </c>
      <c r="H32" s="31">
        <f t="shared" si="1"/>
        <v>5.076472502440612E-2</v>
      </c>
      <c r="I32" s="31">
        <f t="shared" si="2"/>
        <v>-4.7443445293187218E-3</v>
      </c>
      <c r="J32" s="32">
        <f t="shared" si="5"/>
        <v>-2.7700804403333223</v>
      </c>
      <c r="K32" s="32">
        <f t="shared" si="3"/>
        <v>-5.8937881709219625E-2</v>
      </c>
      <c r="L32" s="52">
        <v>66</v>
      </c>
      <c r="M32" s="33">
        <f t="shared" si="6"/>
        <v>0.71212121212121215</v>
      </c>
      <c r="N32" s="52">
        <v>202</v>
      </c>
      <c r="O32" s="34">
        <f t="shared" si="39"/>
        <v>6.7142857142857144</v>
      </c>
      <c r="P32" s="34">
        <f t="shared" si="39"/>
        <v>0</v>
      </c>
      <c r="Q32" s="29">
        <f t="shared" si="8"/>
        <v>30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2.3959390862944159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6</v>
      </c>
      <c r="X32" s="38">
        <f t="shared" si="9"/>
        <v>0.1276595744680851</v>
      </c>
      <c r="Y32" s="39">
        <f t="shared" si="10"/>
        <v>3.7050000000000001</v>
      </c>
      <c r="Z32" s="51">
        <v>2</v>
      </c>
      <c r="AA32" s="51" t="s">
        <v>34</v>
      </c>
      <c r="AB32" s="40">
        <f t="shared" si="11"/>
        <v>-0.69</v>
      </c>
      <c r="AC32" s="57">
        <v>3.1461805555555555E-2</v>
      </c>
      <c r="AD32" s="39">
        <f t="shared" si="12"/>
        <v>-2.0406127083333332</v>
      </c>
      <c r="AE32" s="58">
        <v>-4.95</v>
      </c>
      <c r="AF32" s="58">
        <v>-4.9942333559999996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0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.5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4.83203125" customWidth="1"/>
    <col min="22" max="22" width="69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 Pack of 25 Ft Extension Cord with 3 Electrical Power Outlet - 16/3 Durable Black Cable Pack")</f>
        <v>2 Pack of 25 Ft Extension Cord with 3 Electrical Power Outlet - 16/3 Durable Black Cable Pack</v>
      </c>
      <c r="B1" s="61"/>
      <c r="C1" s="79" t="s">
        <v>0</v>
      </c>
      <c r="D1" s="65" t="s">
        <v>1</v>
      </c>
      <c r="E1" s="65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5" t="s">
        <v>12</v>
      </c>
      <c r="P1" s="65" t="s">
        <v>13</v>
      </c>
      <c r="Q1" s="67" t="s">
        <v>14</v>
      </c>
      <c r="R1" s="67" t="s">
        <v>1458</v>
      </c>
      <c r="S1" s="69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Info!B1:BJ5000""),2,FALSE),"""")"),"B07MTQHTW5")</f>
        <v>B07MTQHTW5</v>
      </c>
      <c r="B2" s="3" t="s">
        <v>1162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13.25" customHeight="1" x14ac:dyDescent="0.2">
      <c r="A3" s="76" t="s">
        <v>30</v>
      </c>
      <c r="B3" s="77"/>
      <c r="C3" s="47">
        <f>((AE32+AF32)/0.85)*-1</f>
        <v>19.690356868705884</v>
      </c>
      <c r="D3" s="5">
        <f>SUM(D4:D99765)</f>
        <v>321</v>
      </c>
      <c r="E3" s="5"/>
      <c r="F3" s="6">
        <f t="shared" ref="F3:G3" si="0">SUM(F4:F99765)</f>
        <v>6515.41</v>
      </c>
      <c r="G3" s="6">
        <f t="shared" si="0"/>
        <v>-254.79000000000002</v>
      </c>
      <c r="H3" s="7">
        <f t="shared" ref="H3:H32" si="1">G3/F3*-1</f>
        <v>3.9105750827653211E-2</v>
      </c>
      <c r="I3" s="8">
        <f t="shared" ref="I3:I32" si="2">J3/F3</f>
        <v>4.2256148699726603E-2</v>
      </c>
      <c r="J3" s="6">
        <f>SUM(J4:J99765)</f>
        <v>275.3161337996857</v>
      </c>
      <c r="K3" s="6">
        <f t="shared" ref="K3:K32" si="3">J3/D3</f>
        <v>0.85768265981210501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Sheet!a1:g5000""),2,FALSE),"""")"),"0 - March
0 - April
0 - May
0 - June
0 - July
0 - Aug
0 - Sept
0 - Oct
0 - Nov
0 - Dec
0 - Jan
0 - Feb")</f>
        <v>0 - March
0 - April
0 - May
0 - June
0 - July
0 - Aug
0 - Sept
0 - Oct
0 - Nov
0 -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QTY-2")</f>
        <v>Del QTY-2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56</v>
      </c>
      <c r="X3" s="7">
        <f>W3/D3</f>
        <v>0.17445482866043613</v>
      </c>
      <c r="Y3" s="6"/>
      <c r="Z3" s="5"/>
      <c r="AA3" s="5"/>
      <c r="AB3" s="5"/>
      <c r="AC3" s="5"/>
      <c r="AD3" s="6">
        <f>SUM(AD4:AD99765)</f>
        <v>-38.292535850714543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Info!B2:BZ7000""),37,FALSE)),"""")*-1"),-10.7568033384)</f>
        <v>-10.756803338399999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1163</v>
      </c>
      <c r="C4" s="15">
        <f t="shared" ref="C4:C32" si="4">IFERROR(F4/D4," - ")</f>
        <v>24.400000000000002</v>
      </c>
      <c r="D4" s="16">
        <v>3</v>
      </c>
      <c r="E4" s="16">
        <v>0</v>
      </c>
      <c r="F4" s="17">
        <v>73.2</v>
      </c>
      <c r="G4" s="17">
        <v>0</v>
      </c>
      <c r="H4" s="18">
        <f t="shared" si="1"/>
        <v>0</v>
      </c>
      <c r="I4" s="18">
        <f t="shared" si="2"/>
        <v>0.25199696038251368</v>
      </c>
      <c r="J4" s="17">
        <f t="shared" ref="J4:J32" si="5">F4*0.85+G4+AF4*D4+D4*AE4+AG4+AD4</f>
        <v>18.446177500000001</v>
      </c>
      <c r="K4" s="17">
        <f t="shared" si="3"/>
        <v>6.1487258333333337</v>
      </c>
      <c r="L4" s="16">
        <v>20</v>
      </c>
      <c r="M4" s="19">
        <f t="shared" ref="M4:M32" si="6">IFERROR(D4/L4,"-")</f>
        <v>0.15</v>
      </c>
      <c r="N4" s="16">
        <v>39</v>
      </c>
      <c r="O4" s="20">
        <f t="shared" ref="O4:P4" si="7">D4/7</f>
        <v>0.42857142857142855</v>
      </c>
      <c r="P4" s="20">
        <f t="shared" si="7"/>
        <v>0</v>
      </c>
      <c r="Q4" s="16">
        <f t="shared" ref="Q4:Q32" si="8">ROUNDDOWN(N4/(O4+P4),0)</f>
        <v>91</v>
      </c>
      <c r="R4" s="16"/>
      <c r="S4" s="21">
        <v>2.7903780068728499</v>
      </c>
      <c r="T4" s="14">
        <v>390</v>
      </c>
      <c r="U4" s="22">
        <v>130</v>
      </c>
      <c r="V4" s="23" t="s">
        <v>1164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8.6430555555555538E-2</v>
      </c>
      <c r="AD4" s="25">
        <f t="shared" ref="AD4:AD32" si="12">IFERROR(AB4*AC4*D4*2,0)</f>
        <v>-0.35782249999999993</v>
      </c>
      <c r="AE4" s="25">
        <v>-6.18</v>
      </c>
      <c r="AF4" s="25">
        <v>-8.2919999999999998</v>
      </c>
      <c r="AG4" s="25">
        <v>0</v>
      </c>
    </row>
    <row r="5" spans="1:33" ht="15.75" customHeight="1" x14ac:dyDescent="0.2">
      <c r="A5" s="28" t="s">
        <v>35</v>
      </c>
      <c r="B5" s="28" t="s">
        <v>117</v>
      </c>
      <c r="C5" s="15">
        <f t="shared" si="4"/>
        <v>20.023823529411771</v>
      </c>
      <c r="D5" s="29">
        <v>34</v>
      </c>
      <c r="E5" s="29">
        <v>0</v>
      </c>
      <c r="F5" s="30">
        <v>680.81000000000017</v>
      </c>
      <c r="G5" s="30">
        <v>-33.840000000000003</v>
      </c>
      <c r="H5" s="31">
        <f t="shared" si="1"/>
        <v>4.9705497862839843E-2</v>
      </c>
      <c r="I5" s="31">
        <f t="shared" si="2"/>
        <v>7.1591896763011711E-2</v>
      </c>
      <c r="J5" s="32">
        <f t="shared" si="5"/>
        <v>48.740479235226012</v>
      </c>
      <c r="K5" s="32">
        <f t="shared" si="3"/>
        <v>1.4335435069184121</v>
      </c>
      <c r="L5" s="29">
        <v>47</v>
      </c>
      <c r="M5" s="33">
        <f t="shared" si="6"/>
        <v>0.72340425531914898</v>
      </c>
      <c r="N5" s="29">
        <v>10</v>
      </c>
      <c r="O5" s="34">
        <f t="shared" ref="O5:P5" si="13">D5/7</f>
        <v>4.8571428571428568</v>
      </c>
      <c r="P5" s="34">
        <f t="shared" si="13"/>
        <v>0</v>
      </c>
      <c r="Q5" s="29">
        <f t="shared" si="8"/>
        <v>2</v>
      </c>
      <c r="R5" s="29"/>
      <c r="S5" s="35">
        <v>2.5637583892617402</v>
      </c>
      <c r="T5" s="28">
        <v>390</v>
      </c>
      <c r="U5" s="36">
        <v>130</v>
      </c>
      <c r="V5" s="37" t="s">
        <v>1164</v>
      </c>
      <c r="W5" s="28">
        <v>20</v>
      </c>
      <c r="X5" s="38">
        <f t="shared" si="9"/>
        <v>0.58823529411764708</v>
      </c>
      <c r="Y5" s="39">
        <f t="shared" si="10"/>
        <v>1.6114285714285717</v>
      </c>
      <c r="Z5" s="28">
        <v>1</v>
      </c>
      <c r="AA5" s="28" t="s">
        <v>34</v>
      </c>
      <c r="AB5" s="40">
        <f t="shared" si="11"/>
        <v>-0.69</v>
      </c>
      <c r="AC5" s="41">
        <v>8.6530706836616442E-2</v>
      </c>
      <c r="AD5" s="39">
        <f t="shared" si="12"/>
        <v>-4.0600207647740429</v>
      </c>
      <c r="AE5" s="39">
        <v>-6.18</v>
      </c>
      <c r="AF5" s="39">
        <v>-8.2919999999999998</v>
      </c>
      <c r="AG5" s="39">
        <v>0</v>
      </c>
    </row>
    <row r="6" spans="1:33" ht="15.75" customHeight="1" x14ac:dyDescent="0.2">
      <c r="A6" s="28" t="s">
        <v>37</v>
      </c>
      <c r="B6" s="28" t="s">
        <v>102</v>
      </c>
      <c r="C6" s="15">
        <f t="shared" si="4"/>
        <v>20.069999999999997</v>
      </c>
      <c r="D6" s="29">
        <v>6</v>
      </c>
      <c r="E6" s="29">
        <v>0</v>
      </c>
      <c r="F6" s="30">
        <v>120.41999999999999</v>
      </c>
      <c r="G6" s="30">
        <v>-5.3</v>
      </c>
      <c r="H6" s="31">
        <f t="shared" si="1"/>
        <v>4.4012622487958813E-2</v>
      </c>
      <c r="I6" s="31">
        <f t="shared" si="2"/>
        <v>7.8961349837176634E-2</v>
      </c>
      <c r="J6" s="32">
        <f t="shared" si="5"/>
        <v>9.5085257473928095</v>
      </c>
      <c r="K6" s="32">
        <f t="shared" si="3"/>
        <v>1.5847542912321348</v>
      </c>
      <c r="L6" s="29">
        <v>18</v>
      </c>
      <c r="M6" s="33">
        <f t="shared" si="6"/>
        <v>0.33333333333333331</v>
      </c>
      <c r="N6" s="29">
        <v>0</v>
      </c>
      <c r="O6" s="34">
        <f t="shared" ref="O6:P6" si="14">D6/7</f>
        <v>0.8571428571428571</v>
      </c>
      <c r="P6" s="34">
        <f t="shared" si="14"/>
        <v>0</v>
      </c>
      <c r="Q6" s="29">
        <f t="shared" si="8"/>
        <v>0</v>
      </c>
      <c r="R6" s="29"/>
      <c r="S6" s="35" t="e">
        <v>#N/A</v>
      </c>
      <c r="T6" s="28">
        <v>345</v>
      </c>
      <c r="U6" s="36">
        <v>85</v>
      </c>
      <c r="V6" s="37" t="s">
        <v>1165</v>
      </c>
      <c r="W6" s="28">
        <v>3</v>
      </c>
      <c r="X6" s="38">
        <f t="shared" si="9"/>
        <v>0.5</v>
      </c>
      <c r="Y6" s="39">
        <f t="shared" si="10"/>
        <v>1.7666666666666666</v>
      </c>
      <c r="Z6" s="28">
        <v>0</v>
      </c>
      <c r="AA6" s="28" t="s">
        <v>34</v>
      </c>
      <c r="AB6" s="40">
        <f t="shared" si="11"/>
        <v>-0.69</v>
      </c>
      <c r="AC6" s="41">
        <v>8.6530706836616442E-2</v>
      </c>
      <c r="AD6" s="39">
        <f t="shared" si="12"/>
        <v>-0.71647425260718411</v>
      </c>
      <c r="AE6" s="39">
        <v>-6.18</v>
      </c>
      <c r="AF6" s="39">
        <v>-8.2919999999999998</v>
      </c>
      <c r="AG6" s="39">
        <v>0</v>
      </c>
    </row>
    <row r="7" spans="1:33" ht="15.75" customHeight="1" x14ac:dyDescent="0.2">
      <c r="A7" s="28" t="s">
        <v>39</v>
      </c>
      <c r="B7" s="28" t="s">
        <v>98</v>
      </c>
      <c r="C7" s="15">
        <f t="shared" si="4"/>
        <v>19.95</v>
      </c>
      <c r="D7" s="29">
        <v>6</v>
      </c>
      <c r="E7" s="29">
        <v>0</v>
      </c>
      <c r="F7" s="30">
        <v>119.7</v>
      </c>
      <c r="G7" s="30">
        <v>0</v>
      </c>
      <c r="H7" s="31">
        <f t="shared" si="1"/>
        <v>0</v>
      </c>
      <c r="I7" s="31">
        <f t="shared" si="2"/>
        <v>0.11860781119465338</v>
      </c>
      <c r="J7" s="32">
        <f t="shared" si="5"/>
        <v>14.197355000000011</v>
      </c>
      <c r="K7" s="32">
        <f t="shared" si="3"/>
        <v>2.3662258333333352</v>
      </c>
      <c r="L7" s="29">
        <v>5</v>
      </c>
      <c r="M7" s="33">
        <f t="shared" si="6"/>
        <v>1.2</v>
      </c>
      <c r="N7" s="29">
        <v>91</v>
      </c>
      <c r="O7" s="34">
        <f t="shared" ref="O7:P7" si="15">D7/7</f>
        <v>0.8571428571428571</v>
      </c>
      <c r="P7" s="34">
        <f t="shared" si="15"/>
        <v>0</v>
      </c>
      <c r="Q7" s="29">
        <f t="shared" si="8"/>
        <v>106</v>
      </c>
      <c r="R7" s="29"/>
      <c r="S7" s="35">
        <v>2.6666666666666599</v>
      </c>
      <c r="T7" s="28">
        <v>275</v>
      </c>
      <c r="U7" s="36">
        <v>85</v>
      </c>
      <c r="V7" s="37" t="s">
        <v>1166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8.6430555555555538E-2</v>
      </c>
      <c r="AD7" s="39">
        <f t="shared" si="12"/>
        <v>-0.71564499999999986</v>
      </c>
      <c r="AE7" s="39">
        <v>-6.18</v>
      </c>
      <c r="AF7" s="39">
        <v>-8.2919999999999998</v>
      </c>
      <c r="AG7" s="39">
        <v>0</v>
      </c>
    </row>
    <row r="8" spans="1:33" ht="15.75" customHeight="1" x14ac:dyDescent="0.2">
      <c r="A8" s="28" t="s">
        <v>41</v>
      </c>
      <c r="B8" s="28" t="s">
        <v>1167</v>
      </c>
      <c r="C8" s="15">
        <f t="shared" si="4"/>
        <v>20.015333333333331</v>
      </c>
      <c r="D8" s="29">
        <v>15</v>
      </c>
      <c r="E8" s="29">
        <v>1</v>
      </c>
      <c r="F8" s="30">
        <v>300.22999999999996</v>
      </c>
      <c r="G8" s="30">
        <v>-37.090000000000003</v>
      </c>
      <c r="H8" s="31">
        <f t="shared" si="1"/>
        <v>0.12353862039103357</v>
      </c>
      <c r="I8" s="31">
        <f t="shared" si="2"/>
        <v>-2.4435016487360794E-3</v>
      </c>
      <c r="J8" s="32">
        <f t="shared" si="5"/>
        <v>-0.73361250000003309</v>
      </c>
      <c r="K8" s="32">
        <f t="shared" si="3"/>
        <v>-4.8907500000002206E-2</v>
      </c>
      <c r="L8" s="29">
        <v>34</v>
      </c>
      <c r="M8" s="33">
        <f t="shared" si="6"/>
        <v>0.44117647058823528</v>
      </c>
      <c r="N8" s="29">
        <v>80</v>
      </c>
      <c r="O8" s="34">
        <f t="shared" ref="O8:P8" si="16">D8/7</f>
        <v>2.1428571428571428</v>
      </c>
      <c r="P8" s="34">
        <f t="shared" si="16"/>
        <v>0.14285714285714285</v>
      </c>
      <c r="Q8" s="29">
        <f t="shared" si="8"/>
        <v>35</v>
      </c>
      <c r="R8" s="29"/>
      <c r="S8" s="35">
        <v>3.36150234741784</v>
      </c>
      <c r="T8" s="28">
        <v>260</v>
      </c>
      <c r="U8" s="36">
        <v>85</v>
      </c>
      <c r="V8" s="37" t="s">
        <v>1168</v>
      </c>
      <c r="W8" s="28">
        <v>6</v>
      </c>
      <c r="X8" s="38">
        <f t="shared" si="9"/>
        <v>0.4</v>
      </c>
      <c r="Y8" s="39">
        <f t="shared" si="10"/>
        <v>6.1816666666666675</v>
      </c>
      <c r="Z8" s="28">
        <v>0</v>
      </c>
      <c r="AA8" s="28" t="s">
        <v>34</v>
      </c>
      <c r="AB8" s="40">
        <f t="shared" si="11"/>
        <v>-0.69</v>
      </c>
      <c r="AC8" s="41">
        <v>8.6430555555555538E-2</v>
      </c>
      <c r="AD8" s="39">
        <f t="shared" si="12"/>
        <v>-1.7891124999999997</v>
      </c>
      <c r="AE8" s="39">
        <v>-6.18</v>
      </c>
      <c r="AF8" s="39">
        <v>-8.2899999999999991</v>
      </c>
      <c r="AG8" s="39">
        <v>0</v>
      </c>
    </row>
    <row r="9" spans="1:33" ht="15.75" customHeight="1" x14ac:dyDescent="0.2">
      <c r="A9" s="28" t="s">
        <v>43</v>
      </c>
      <c r="B9" s="28" t="s">
        <v>1169</v>
      </c>
      <c r="C9" s="15">
        <f t="shared" si="4"/>
        <v>19.977692307692305</v>
      </c>
      <c r="D9" s="29">
        <v>13</v>
      </c>
      <c r="E9" s="29">
        <v>0</v>
      </c>
      <c r="F9" s="30">
        <v>259.70999999999998</v>
      </c>
      <c r="G9" s="30">
        <v>-38.25</v>
      </c>
      <c r="H9" s="31">
        <f t="shared" si="1"/>
        <v>0.14727965808016635</v>
      </c>
      <c r="I9" s="31">
        <f t="shared" si="2"/>
        <v>-3.5266505589567988E-2</v>
      </c>
      <c r="J9" s="32">
        <f t="shared" si="5"/>
        <v>-9.1590641666667008</v>
      </c>
      <c r="K9" s="32">
        <f t="shared" si="3"/>
        <v>-0.70454339743590011</v>
      </c>
      <c r="L9" s="29">
        <v>41</v>
      </c>
      <c r="M9" s="33">
        <f t="shared" si="6"/>
        <v>0.31707317073170732</v>
      </c>
      <c r="N9" s="29">
        <v>66</v>
      </c>
      <c r="O9" s="34">
        <f t="shared" ref="O9:P9" si="17">D9/7</f>
        <v>1.8571428571428572</v>
      </c>
      <c r="P9" s="34">
        <f t="shared" si="17"/>
        <v>0</v>
      </c>
      <c r="Q9" s="29">
        <f t="shared" si="8"/>
        <v>35</v>
      </c>
      <c r="R9" s="29"/>
      <c r="S9" s="35">
        <v>2.53061224489795</v>
      </c>
      <c r="T9" s="28">
        <v>260</v>
      </c>
      <c r="U9" s="36">
        <v>85</v>
      </c>
      <c r="V9" s="37" t="s">
        <v>1170</v>
      </c>
      <c r="W9" s="28">
        <v>5</v>
      </c>
      <c r="X9" s="38">
        <f t="shared" si="9"/>
        <v>0.38461538461538464</v>
      </c>
      <c r="Y9" s="39">
        <f t="shared" si="10"/>
        <v>4.78125</v>
      </c>
      <c r="Z9" s="28">
        <v>3</v>
      </c>
      <c r="AA9" s="28" t="s">
        <v>34</v>
      </c>
      <c r="AB9" s="40">
        <f t="shared" si="11"/>
        <v>-0.69</v>
      </c>
      <c r="AC9" s="41">
        <v>8.6430555555555538E-2</v>
      </c>
      <c r="AD9" s="39">
        <f t="shared" si="12"/>
        <v>-1.5505641666666663</v>
      </c>
      <c r="AE9" s="39">
        <v>-6.18</v>
      </c>
      <c r="AF9" s="39">
        <v>-8.4440000000000008</v>
      </c>
      <c r="AG9" s="39">
        <v>0</v>
      </c>
    </row>
    <row r="10" spans="1:33" ht="15.75" customHeight="1" x14ac:dyDescent="0.2">
      <c r="A10" s="28" t="s">
        <v>45</v>
      </c>
      <c r="B10" s="28" t="s">
        <v>1131</v>
      </c>
      <c r="C10" s="15">
        <f t="shared" si="4"/>
        <v>19.990000000000002</v>
      </c>
      <c r="D10" s="29">
        <v>15</v>
      </c>
      <c r="E10" s="29">
        <v>0</v>
      </c>
      <c r="F10" s="30">
        <v>299.85000000000002</v>
      </c>
      <c r="G10" s="30">
        <v>-11.18</v>
      </c>
      <c r="H10" s="31">
        <f t="shared" si="1"/>
        <v>3.7285309321327328E-2</v>
      </c>
      <c r="I10" s="31">
        <f t="shared" si="2"/>
        <v>7.518221610805402E-2</v>
      </c>
      <c r="J10" s="32">
        <f t="shared" si="5"/>
        <v>22.543387499999998</v>
      </c>
      <c r="K10" s="32">
        <f t="shared" si="3"/>
        <v>1.5028925</v>
      </c>
      <c r="L10" s="29">
        <v>39</v>
      </c>
      <c r="M10" s="33">
        <f t="shared" si="6"/>
        <v>0.38461538461538464</v>
      </c>
      <c r="N10" s="29">
        <v>50</v>
      </c>
      <c r="O10" s="34">
        <f t="shared" ref="O10:P10" si="18">D10/7</f>
        <v>2.1428571428571428</v>
      </c>
      <c r="P10" s="34">
        <f t="shared" si="18"/>
        <v>0</v>
      </c>
      <c r="Q10" s="29">
        <f t="shared" si="8"/>
        <v>23</v>
      </c>
      <c r="R10" s="29"/>
      <c r="S10" s="35">
        <v>3.90062111801242</v>
      </c>
      <c r="T10" s="28">
        <v>260</v>
      </c>
      <c r="U10" s="36">
        <v>85</v>
      </c>
      <c r="V10" s="37" t="s">
        <v>1171</v>
      </c>
      <c r="W10" s="28">
        <v>1</v>
      </c>
      <c r="X10" s="38">
        <f t="shared" si="9"/>
        <v>6.6666666666666666E-2</v>
      </c>
      <c r="Y10" s="39">
        <f t="shared" si="10"/>
        <v>5.59</v>
      </c>
      <c r="Z10" s="28">
        <v>1</v>
      </c>
      <c r="AA10" s="28" t="s">
        <v>34</v>
      </c>
      <c r="AB10" s="40">
        <f t="shared" si="11"/>
        <v>-0.69</v>
      </c>
      <c r="AC10" s="41">
        <v>8.6430555555555538E-2</v>
      </c>
      <c r="AD10" s="39">
        <f t="shared" si="12"/>
        <v>-1.7891124999999997</v>
      </c>
      <c r="AE10" s="39">
        <v>-6.18</v>
      </c>
      <c r="AF10" s="39">
        <v>-8.4440000000000008</v>
      </c>
      <c r="AG10" s="39">
        <v>0</v>
      </c>
    </row>
    <row r="11" spans="1:33" ht="15.75" customHeight="1" x14ac:dyDescent="0.2">
      <c r="A11" s="28" t="s">
        <v>47</v>
      </c>
      <c r="B11" s="28" t="s">
        <v>98</v>
      </c>
      <c r="C11" s="15">
        <f t="shared" si="4"/>
        <v>19.989999999999998</v>
      </c>
      <c r="D11" s="29">
        <v>7</v>
      </c>
      <c r="E11" s="29">
        <v>0</v>
      </c>
      <c r="F11" s="30">
        <v>139.92999999999998</v>
      </c>
      <c r="G11" s="30">
        <v>0</v>
      </c>
      <c r="H11" s="31">
        <f t="shared" si="1"/>
        <v>0</v>
      </c>
      <c r="I11" s="31">
        <f t="shared" si="2"/>
        <v>0.11246752542938117</v>
      </c>
      <c r="J11" s="32">
        <f t="shared" si="5"/>
        <v>15.737580833333304</v>
      </c>
      <c r="K11" s="32">
        <f t="shared" si="3"/>
        <v>2.2482258333333291</v>
      </c>
      <c r="L11" s="29">
        <v>19</v>
      </c>
      <c r="M11" s="33">
        <f t="shared" si="6"/>
        <v>0.36842105263157893</v>
      </c>
      <c r="N11" s="29">
        <v>81</v>
      </c>
      <c r="O11" s="34">
        <f t="shared" ref="O11:P11" si="19">D11/7</f>
        <v>1</v>
      </c>
      <c r="P11" s="34">
        <f t="shared" si="19"/>
        <v>0</v>
      </c>
      <c r="Q11" s="29">
        <f t="shared" si="8"/>
        <v>81</v>
      </c>
      <c r="R11" s="29"/>
      <c r="S11" s="35">
        <v>2.4489795918367299</v>
      </c>
      <c r="T11" s="28">
        <v>410</v>
      </c>
      <c r="U11" s="36">
        <v>85</v>
      </c>
      <c r="V11" s="37" t="s">
        <v>1171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8.6430555555555538E-2</v>
      </c>
      <c r="AD11" s="39">
        <f t="shared" si="12"/>
        <v>-0.83491916666666643</v>
      </c>
      <c r="AE11" s="39">
        <v>-6.18</v>
      </c>
      <c r="AF11" s="39">
        <v>-8.4440000000000008</v>
      </c>
      <c r="AG11" s="39">
        <v>0</v>
      </c>
    </row>
    <row r="12" spans="1:33" ht="15.75" customHeight="1" x14ac:dyDescent="0.2">
      <c r="A12" s="28" t="s">
        <v>49</v>
      </c>
      <c r="B12" s="28" t="s">
        <v>1172</v>
      </c>
      <c r="C12" s="15">
        <f t="shared" si="4"/>
        <v>19.990000000000006</v>
      </c>
      <c r="D12" s="29">
        <v>14</v>
      </c>
      <c r="E12" s="29">
        <v>0</v>
      </c>
      <c r="F12" s="30">
        <v>279.86000000000007</v>
      </c>
      <c r="G12" s="30">
        <v>-0.06</v>
      </c>
      <c r="H12" s="31">
        <f t="shared" si="1"/>
        <v>2.1439291074108478E-4</v>
      </c>
      <c r="I12" s="31">
        <f t="shared" si="2"/>
        <v>0.11225313251864043</v>
      </c>
      <c r="J12" s="32">
        <f t="shared" si="5"/>
        <v>31.415161666666719</v>
      </c>
      <c r="K12" s="32">
        <f t="shared" si="3"/>
        <v>2.2439401190476227</v>
      </c>
      <c r="L12" s="29">
        <v>28</v>
      </c>
      <c r="M12" s="33">
        <f t="shared" si="6"/>
        <v>0.5</v>
      </c>
      <c r="N12" s="29">
        <v>73</v>
      </c>
      <c r="O12" s="34">
        <f t="shared" ref="O12:P12" si="20">D12/7</f>
        <v>2</v>
      </c>
      <c r="P12" s="34">
        <f t="shared" si="20"/>
        <v>0</v>
      </c>
      <c r="Q12" s="29">
        <f t="shared" si="8"/>
        <v>36</v>
      </c>
      <c r="R12" s="29"/>
      <c r="S12" s="35">
        <v>2.85446009389671</v>
      </c>
      <c r="T12" s="28">
        <v>410</v>
      </c>
      <c r="U12" s="36">
        <v>85</v>
      </c>
      <c r="V12" s="37" t="s">
        <v>1170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8.6430555555555538E-2</v>
      </c>
      <c r="AD12" s="39">
        <f t="shared" si="12"/>
        <v>-1.6698383333333329</v>
      </c>
      <c r="AE12" s="39">
        <v>-6.18</v>
      </c>
      <c r="AF12" s="39">
        <v>-8.4440000000000008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20.642307692307689</v>
      </c>
      <c r="D13" s="29">
        <v>13</v>
      </c>
      <c r="E13" s="29">
        <v>0</v>
      </c>
      <c r="F13" s="32">
        <v>268.34999999999997</v>
      </c>
      <c r="G13" s="30">
        <v>0</v>
      </c>
      <c r="H13" s="31">
        <f t="shared" si="1"/>
        <v>0</v>
      </c>
      <c r="I13" s="31">
        <f t="shared" si="2"/>
        <v>0.13189840072045209</v>
      </c>
      <c r="J13" s="32">
        <f t="shared" si="5"/>
        <v>35.394935833333314</v>
      </c>
      <c r="K13" s="32">
        <f t="shared" si="3"/>
        <v>2.7226873717948701</v>
      </c>
      <c r="L13" s="29">
        <v>19</v>
      </c>
      <c r="M13" s="33">
        <f t="shared" si="6"/>
        <v>0.68421052631578949</v>
      </c>
      <c r="N13" s="29">
        <v>49</v>
      </c>
      <c r="O13" s="34">
        <f t="shared" ref="O13:P13" si="21">D13/7</f>
        <v>1.8571428571428572</v>
      </c>
      <c r="P13" s="34">
        <f t="shared" si="21"/>
        <v>0</v>
      </c>
      <c r="Q13" s="29">
        <f t="shared" si="8"/>
        <v>26</v>
      </c>
      <c r="R13" s="29"/>
      <c r="S13" s="35">
        <v>3.3582887700534698</v>
      </c>
      <c r="T13" s="28">
        <v>325</v>
      </c>
      <c r="U13" s="36">
        <v>175</v>
      </c>
      <c r="V13" s="37" t="s">
        <v>1173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8.6430555555555538E-2</v>
      </c>
      <c r="AD13" s="39">
        <f t="shared" si="12"/>
        <v>-1.5505641666666663</v>
      </c>
      <c r="AE13" s="39">
        <v>-6.18</v>
      </c>
      <c r="AF13" s="39">
        <v>-8.5239999999999991</v>
      </c>
      <c r="AG13" s="39">
        <v>0</v>
      </c>
    </row>
    <row r="14" spans="1:33" ht="15.75" customHeight="1" x14ac:dyDescent="0.2">
      <c r="A14" s="28" t="s">
        <v>53</v>
      </c>
      <c r="B14" s="28" t="s">
        <v>1174</v>
      </c>
      <c r="C14" s="15">
        <f t="shared" si="4"/>
        <v>21.146666666666665</v>
      </c>
      <c r="D14" s="29">
        <v>15</v>
      </c>
      <c r="E14" s="29">
        <v>0</v>
      </c>
      <c r="F14" s="32">
        <v>317.2</v>
      </c>
      <c r="G14" s="30">
        <v>0</v>
      </c>
      <c r="H14" s="31">
        <f t="shared" si="1"/>
        <v>0</v>
      </c>
      <c r="I14" s="31">
        <f t="shared" si="2"/>
        <v>0.14902549653215647</v>
      </c>
      <c r="J14" s="32">
        <f t="shared" si="5"/>
        <v>47.270887500000029</v>
      </c>
      <c r="K14" s="32">
        <f t="shared" si="3"/>
        <v>3.1513925000000018</v>
      </c>
      <c r="L14" s="29">
        <v>17</v>
      </c>
      <c r="M14" s="33">
        <f t="shared" si="6"/>
        <v>0.88235294117647056</v>
      </c>
      <c r="N14" s="29">
        <v>32</v>
      </c>
      <c r="O14" s="34">
        <f t="shared" ref="O14:P14" si="22">D14/7</f>
        <v>2.1428571428571428</v>
      </c>
      <c r="P14" s="34">
        <f t="shared" si="22"/>
        <v>0</v>
      </c>
      <c r="Q14" s="29">
        <f t="shared" si="8"/>
        <v>14</v>
      </c>
      <c r="R14" s="29"/>
      <c r="S14" s="35">
        <v>3.3089005235602</v>
      </c>
      <c r="T14" s="28">
        <v>325</v>
      </c>
      <c r="U14" s="36">
        <v>175</v>
      </c>
      <c r="V14" s="37" t="s">
        <v>1173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8.6430555555555538E-2</v>
      </c>
      <c r="AD14" s="39">
        <f t="shared" si="12"/>
        <v>-1.7891124999999997</v>
      </c>
      <c r="AE14" s="39">
        <v>-6.18</v>
      </c>
      <c r="AF14" s="39">
        <v>-8.5239999999999991</v>
      </c>
      <c r="AG14" s="39">
        <v>0</v>
      </c>
    </row>
    <row r="15" spans="1:33" ht="15.75" customHeight="1" x14ac:dyDescent="0.2">
      <c r="A15" s="28" t="s">
        <v>54</v>
      </c>
      <c r="B15" s="28" t="s">
        <v>100</v>
      </c>
      <c r="C15" s="15">
        <f t="shared" si="4"/>
        <v>21.852352941176466</v>
      </c>
      <c r="D15" s="29">
        <v>17</v>
      </c>
      <c r="E15" s="29">
        <v>0</v>
      </c>
      <c r="F15" s="32">
        <v>371.48999999999995</v>
      </c>
      <c r="G15" s="30">
        <v>0</v>
      </c>
      <c r="H15" s="31">
        <f t="shared" si="1"/>
        <v>0</v>
      </c>
      <c r="I15" s="31">
        <f t="shared" si="2"/>
        <v>0.13779870027905627</v>
      </c>
      <c r="J15" s="32">
        <f t="shared" si="5"/>
        <v>51.190839166666613</v>
      </c>
      <c r="K15" s="32">
        <f t="shared" si="3"/>
        <v>3.0112258333333304</v>
      </c>
      <c r="L15" s="29">
        <v>16</v>
      </c>
      <c r="M15" s="33">
        <f t="shared" si="6"/>
        <v>1.0625</v>
      </c>
      <c r="N15" s="29">
        <v>16</v>
      </c>
      <c r="O15" s="34">
        <f t="shared" ref="O15:P15" si="23">D15/7</f>
        <v>2.4285714285714284</v>
      </c>
      <c r="P15" s="34">
        <f t="shared" si="23"/>
        <v>0</v>
      </c>
      <c r="Q15" s="29">
        <f t="shared" si="8"/>
        <v>6</v>
      </c>
      <c r="R15" s="29"/>
      <c r="S15" s="35">
        <v>5.15625</v>
      </c>
      <c r="T15" s="28">
        <v>325</v>
      </c>
      <c r="U15" s="36">
        <v>175</v>
      </c>
      <c r="V15" s="37" t="s">
        <v>1173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8.6430555555555538E-2</v>
      </c>
      <c r="AD15" s="39">
        <f t="shared" si="12"/>
        <v>-2.027660833333333</v>
      </c>
      <c r="AE15" s="39">
        <v>-6.18</v>
      </c>
      <c r="AF15" s="39">
        <v>-9.2639999999999993</v>
      </c>
      <c r="AG15" s="39">
        <v>0</v>
      </c>
    </row>
    <row r="16" spans="1:33" ht="15.75" customHeight="1" x14ac:dyDescent="0.2">
      <c r="A16" s="28" t="s">
        <v>56</v>
      </c>
      <c r="B16" s="28" t="s">
        <v>100</v>
      </c>
      <c r="C16" s="15">
        <f t="shared" si="4"/>
        <v>22.059333333333331</v>
      </c>
      <c r="D16" s="29">
        <v>15</v>
      </c>
      <c r="E16" s="29">
        <v>0</v>
      </c>
      <c r="F16" s="32">
        <v>330.89</v>
      </c>
      <c r="G16" s="30">
        <v>0</v>
      </c>
      <c r="H16" s="31">
        <f t="shared" si="1"/>
        <v>0</v>
      </c>
      <c r="I16" s="31">
        <f t="shared" si="2"/>
        <v>0.14448120976759646</v>
      </c>
      <c r="J16" s="32">
        <f t="shared" si="5"/>
        <v>47.80738749999999</v>
      </c>
      <c r="K16" s="32">
        <f t="shared" si="3"/>
        <v>3.1871591666666661</v>
      </c>
      <c r="L16" s="29">
        <v>15</v>
      </c>
      <c r="M16" s="33">
        <f t="shared" si="6"/>
        <v>1</v>
      </c>
      <c r="N16" s="29">
        <v>0</v>
      </c>
      <c r="O16" s="34">
        <f t="shared" ref="O16:P16" si="24">D16/7</f>
        <v>2.1428571428571428</v>
      </c>
      <c r="P16" s="34">
        <f t="shared" si="24"/>
        <v>0</v>
      </c>
      <c r="Q16" s="29">
        <f t="shared" si="8"/>
        <v>0</v>
      </c>
      <c r="R16" s="29"/>
      <c r="S16" s="35" t="e">
        <v>#N/A</v>
      </c>
      <c r="T16" s="28">
        <v>325</v>
      </c>
      <c r="U16" s="36">
        <v>175</v>
      </c>
      <c r="V16" s="37" t="s">
        <v>1173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8.6430555555555538E-2</v>
      </c>
      <c r="AD16" s="39">
        <f t="shared" si="12"/>
        <v>-1.7891124999999997</v>
      </c>
      <c r="AE16" s="39">
        <v>-6.18</v>
      </c>
      <c r="AF16" s="39">
        <v>-9.2639999999999993</v>
      </c>
      <c r="AG16" s="39">
        <v>0</v>
      </c>
    </row>
    <row r="17" spans="1:33" ht="15.75" customHeight="1" x14ac:dyDescent="0.2">
      <c r="A17" s="28" t="s">
        <v>58</v>
      </c>
      <c r="B17" s="28" t="s">
        <v>100</v>
      </c>
      <c r="C17" s="15">
        <f t="shared" si="4"/>
        <v>21.95</v>
      </c>
      <c r="D17" s="29">
        <v>5</v>
      </c>
      <c r="E17" s="29">
        <v>0</v>
      </c>
      <c r="F17" s="32">
        <v>109.75</v>
      </c>
      <c r="G17" s="30">
        <v>-0.06</v>
      </c>
      <c r="H17" s="31">
        <f t="shared" si="1"/>
        <v>5.466970387243736E-4</v>
      </c>
      <c r="I17" s="31">
        <f t="shared" si="2"/>
        <v>0.14042031131359151</v>
      </c>
      <c r="J17" s="32">
        <f t="shared" si="5"/>
        <v>15.411129166666667</v>
      </c>
      <c r="K17" s="32">
        <f t="shared" si="3"/>
        <v>3.0822258333333332</v>
      </c>
      <c r="L17" s="29">
        <v>0</v>
      </c>
      <c r="M17" s="33" t="str">
        <f t="shared" si="6"/>
        <v>-</v>
      </c>
      <c r="N17" s="29">
        <v>50</v>
      </c>
      <c r="O17" s="34">
        <f t="shared" ref="O17:P17" si="25">D17/7</f>
        <v>0.7142857142857143</v>
      </c>
      <c r="P17" s="34">
        <f t="shared" si="25"/>
        <v>0</v>
      </c>
      <c r="Q17" s="29">
        <f t="shared" si="8"/>
        <v>70</v>
      </c>
      <c r="R17" s="29"/>
      <c r="S17" s="35">
        <v>2.85</v>
      </c>
      <c r="T17" s="28">
        <v>325</v>
      </c>
      <c r="U17" s="36">
        <v>175</v>
      </c>
      <c r="V17" s="37" t="s">
        <v>1175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8.6430555555555538E-2</v>
      </c>
      <c r="AD17" s="39">
        <f t="shared" si="12"/>
        <v>-0.59637083333333318</v>
      </c>
      <c r="AE17" s="39">
        <v>-6.18</v>
      </c>
      <c r="AF17" s="39">
        <v>-9.2639999999999993</v>
      </c>
      <c r="AG17" s="39">
        <v>0</v>
      </c>
    </row>
    <row r="18" spans="1:33" ht="15.75" customHeight="1" x14ac:dyDescent="0.2">
      <c r="A18" s="28" t="s">
        <v>59</v>
      </c>
      <c r="B18" s="28" t="s">
        <v>100</v>
      </c>
      <c r="C18" s="15">
        <f t="shared" si="4"/>
        <v>22.064999999999998</v>
      </c>
      <c r="D18" s="29">
        <v>2</v>
      </c>
      <c r="E18" s="29">
        <v>0</v>
      </c>
      <c r="F18" s="32">
        <v>44.129999999999995</v>
      </c>
      <c r="G18" s="30">
        <v>0</v>
      </c>
      <c r="H18" s="31">
        <f t="shared" si="1"/>
        <v>0</v>
      </c>
      <c r="I18" s="31">
        <f t="shared" si="2"/>
        <v>0.14466239897273198</v>
      </c>
      <c r="J18" s="32">
        <f t="shared" si="5"/>
        <v>6.383951666666662</v>
      </c>
      <c r="K18" s="32">
        <f t="shared" si="3"/>
        <v>3.191975833333331</v>
      </c>
      <c r="L18" s="29">
        <v>18</v>
      </c>
      <c r="M18" s="33">
        <f t="shared" si="6"/>
        <v>0.1111111111111111</v>
      </c>
      <c r="N18" s="29">
        <v>18</v>
      </c>
      <c r="O18" s="34">
        <f t="shared" ref="O18:P18" si="26">D18/7</f>
        <v>0.2857142857142857</v>
      </c>
      <c r="P18" s="34">
        <f t="shared" si="26"/>
        <v>0</v>
      </c>
      <c r="Q18" s="29">
        <f t="shared" si="8"/>
        <v>63</v>
      </c>
      <c r="R18" s="29"/>
      <c r="S18" s="35">
        <v>3.8684210526315699</v>
      </c>
      <c r="T18" s="28">
        <v>150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8.6430555555555538E-2</v>
      </c>
      <c r="AD18" s="39">
        <f t="shared" si="12"/>
        <v>-0.23854833333333328</v>
      </c>
      <c r="AE18" s="39">
        <v>-6.18</v>
      </c>
      <c r="AF18" s="39">
        <v>-9.2639999999999993</v>
      </c>
      <c r="AG18" s="39">
        <v>0</v>
      </c>
    </row>
    <row r="19" spans="1:33" ht="15.75" customHeight="1" x14ac:dyDescent="0.2">
      <c r="A19" s="28" t="s">
        <v>60</v>
      </c>
      <c r="B19" s="28" t="s">
        <v>100</v>
      </c>
      <c r="C19" s="15">
        <f t="shared" si="4"/>
        <v>21.95</v>
      </c>
      <c r="D19" s="29">
        <v>2</v>
      </c>
      <c r="E19" s="29">
        <v>0</v>
      </c>
      <c r="F19" s="32">
        <v>43.9</v>
      </c>
      <c r="G19" s="30">
        <v>0</v>
      </c>
      <c r="H19" s="31">
        <f t="shared" si="1"/>
        <v>0</v>
      </c>
      <c r="I19" s="31">
        <f t="shared" si="2"/>
        <v>0.12128591495823832</v>
      </c>
      <c r="J19" s="32">
        <f t="shared" si="5"/>
        <v>5.3244516666666621</v>
      </c>
      <c r="K19" s="32">
        <f t="shared" si="3"/>
        <v>2.6622258333333311</v>
      </c>
      <c r="L19" s="29">
        <v>11</v>
      </c>
      <c r="M19" s="33">
        <f t="shared" si="6"/>
        <v>0.18181818181818182</v>
      </c>
      <c r="N19" s="29">
        <v>5</v>
      </c>
      <c r="O19" s="34">
        <f t="shared" ref="O19:P19" si="27">D19/7</f>
        <v>0.2857142857142857</v>
      </c>
      <c r="P19" s="34">
        <f t="shared" si="27"/>
        <v>0</v>
      </c>
      <c r="Q19" s="29">
        <f t="shared" si="8"/>
        <v>17</v>
      </c>
      <c r="R19" s="29"/>
      <c r="S19" s="35">
        <v>5.3861386138613803</v>
      </c>
      <c r="T19" s="28">
        <v>150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8.6430555555555538E-2</v>
      </c>
      <c r="AD19" s="39">
        <f t="shared" si="12"/>
        <v>-0.23854833333333328</v>
      </c>
      <c r="AE19" s="39">
        <v>-6.18</v>
      </c>
      <c r="AF19" s="39">
        <v>-9.6960000000000015</v>
      </c>
      <c r="AG19" s="39">
        <v>0</v>
      </c>
    </row>
    <row r="20" spans="1:33" ht="15.75" customHeight="1" x14ac:dyDescent="0.2">
      <c r="A20" s="28" t="s">
        <v>62</v>
      </c>
      <c r="B20" s="28" t="s">
        <v>100</v>
      </c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150</v>
      </c>
      <c r="U20" s="36">
        <v>150</v>
      </c>
      <c r="V20" s="37" t="s">
        <v>517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8.6430555555555538E-2</v>
      </c>
      <c r="AD20" s="39">
        <f t="shared" si="12"/>
        <v>0</v>
      </c>
      <c r="AE20" s="39">
        <v>-6.18</v>
      </c>
      <c r="AF20" s="39">
        <v>-9.6960000000000015</v>
      </c>
      <c r="AG20" s="39">
        <v>0</v>
      </c>
    </row>
    <row r="21" spans="1:33" ht="15.75" customHeight="1" x14ac:dyDescent="0.2">
      <c r="A21" s="28" t="s">
        <v>63</v>
      </c>
      <c r="B21" s="28" t="s">
        <v>1176</v>
      </c>
      <c r="C21" s="15">
        <f t="shared" si="4"/>
        <v>21.95</v>
      </c>
      <c r="D21" s="29">
        <v>2</v>
      </c>
      <c r="E21" s="29">
        <v>0</v>
      </c>
      <c r="F21" s="32">
        <v>43.9</v>
      </c>
      <c r="G21" s="30">
        <v>0</v>
      </c>
      <c r="H21" s="31">
        <f t="shared" si="1"/>
        <v>0</v>
      </c>
      <c r="I21" s="31">
        <f t="shared" si="2"/>
        <v>0.12128591495823832</v>
      </c>
      <c r="J21" s="32">
        <f t="shared" si="5"/>
        <v>5.3244516666666621</v>
      </c>
      <c r="K21" s="32">
        <f t="shared" si="3"/>
        <v>2.6622258333333311</v>
      </c>
      <c r="L21" s="29">
        <v>0</v>
      </c>
      <c r="M21" s="33" t="str">
        <f t="shared" si="6"/>
        <v>-</v>
      </c>
      <c r="N21" s="29">
        <v>117</v>
      </c>
      <c r="O21" s="34">
        <f t="shared" ref="O21:P21" si="29">D21/7</f>
        <v>0.2857142857142857</v>
      </c>
      <c r="P21" s="34">
        <f t="shared" si="29"/>
        <v>0</v>
      </c>
      <c r="Q21" s="29">
        <f t="shared" si="8"/>
        <v>409</v>
      </c>
      <c r="R21" s="29"/>
      <c r="S21" s="35">
        <v>1.47169811320754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8.6430555555555538E-2</v>
      </c>
      <c r="AD21" s="39">
        <f t="shared" si="12"/>
        <v>-0.23854833333333328</v>
      </c>
      <c r="AE21" s="39">
        <v>-6.18</v>
      </c>
      <c r="AF21" s="39">
        <v>-9.6960000000000015</v>
      </c>
      <c r="AG21" s="39">
        <v>0</v>
      </c>
    </row>
    <row r="22" spans="1:33" ht="15.75" customHeight="1" x14ac:dyDescent="0.2">
      <c r="A22" s="28" t="s">
        <v>64</v>
      </c>
      <c r="B22" s="28" t="s">
        <v>113</v>
      </c>
      <c r="C22" s="15">
        <f t="shared" si="4"/>
        <v>21.728888888888889</v>
      </c>
      <c r="D22" s="29">
        <v>9</v>
      </c>
      <c r="E22" s="29">
        <v>1</v>
      </c>
      <c r="F22" s="30">
        <v>195.56</v>
      </c>
      <c r="G22" s="30">
        <v>0</v>
      </c>
      <c r="H22" s="31">
        <f t="shared" si="1"/>
        <v>0</v>
      </c>
      <c r="I22" s="31">
        <f t="shared" si="2"/>
        <v>0.11387058958887294</v>
      </c>
      <c r="J22" s="32">
        <f t="shared" si="5"/>
        <v>22.268532499999992</v>
      </c>
      <c r="K22" s="32">
        <f t="shared" si="3"/>
        <v>2.4742813888888882</v>
      </c>
      <c r="L22" s="29">
        <v>17</v>
      </c>
      <c r="M22" s="33">
        <f t="shared" si="6"/>
        <v>0.52941176470588236</v>
      </c>
      <c r="N22" s="29">
        <v>96</v>
      </c>
      <c r="O22" s="34">
        <f t="shared" ref="O22:P22" si="30">D22/7</f>
        <v>1.2857142857142858</v>
      </c>
      <c r="P22" s="34">
        <f t="shared" si="30"/>
        <v>0.14285714285714285</v>
      </c>
      <c r="Q22" s="29">
        <f t="shared" si="8"/>
        <v>67</v>
      </c>
      <c r="R22" s="29"/>
      <c r="S22" s="35">
        <v>1.7984496124031</v>
      </c>
      <c r="T22" s="28">
        <v>275</v>
      </c>
      <c r="U22" s="36">
        <v>150</v>
      </c>
      <c r="V22" s="37" t="s">
        <v>517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8.6430555555555538E-2</v>
      </c>
      <c r="AD22" s="39">
        <f t="shared" si="12"/>
        <v>-1.0734674999999998</v>
      </c>
      <c r="AE22" s="39">
        <v>-6.18</v>
      </c>
      <c r="AF22" s="39">
        <v>-9.6960000000000015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20</v>
      </c>
      <c r="D23" s="29">
        <v>14</v>
      </c>
      <c r="E23" s="29">
        <v>2</v>
      </c>
      <c r="F23" s="32">
        <v>280</v>
      </c>
      <c r="G23" s="30">
        <v>0</v>
      </c>
      <c r="H23" s="31">
        <f t="shared" si="1"/>
        <v>0</v>
      </c>
      <c r="I23" s="31">
        <f t="shared" si="2"/>
        <v>5.0236291666666578E-2</v>
      </c>
      <c r="J23" s="32">
        <f t="shared" si="5"/>
        <v>14.066161666666643</v>
      </c>
      <c r="K23" s="32">
        <f t="shared" si="3"/>
        <v>1.0047258333333315</v>
      </c>
      <c r="L23" s="29">
        <v>15</v>
      </c>
      <c r="M23" s="33">
        <f t="shared" si="6"/>
        <v>0.93333333333333335</v>
      </c>
      <c r="N23" s="29">
        <v>60</v>
      </c>
      <c r="O23" s="34">
        <f t="shared" ref="O23:P23" si="31">D23/7</f>
        <v>2</v>
      </c>
      <c r="P23" s="34">
        <f t="shared" si="31"/>
        <v>0.2857142857142857</v>
      </c>
      <c r="Q23" s="29">
        <f t="shared" si="8"/>
        <v>26</v>
      </c>
      <c r="R23" s="29"/>
      <c r="S23" s="35">
        <v>2.24242424242424</v>
      </c>
      <c r="T23" s="28">
        <v>275</v>
      </c>
      <c r="U23" s="36">
        <v>150</v>
      </c>
      <c r="V23" s="37" t="s">
        <v>517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8.6430555555555538E-2</v>
      </c>
      <c r="AD23" s="39">
        <f t="shared" si="12"/>
        <v>-1.6698383333333329</v>
      </c>
      <c r="AE23" s="39">
        <v>-6.18</v>
      </c>
      <c r="AF23" s="39">
        <v>-9.6960000000000015</v>
      </c>
      <c r="AG23" s="39">
        <v>0</v>
      </c>
    </row>
    <row r="24" spans="1:33" ht="15.75" customHeight="1" x14ac:dyDescent="0.2">
      <c r="A24" s="28" t="s">
        <v>66</v>
      </c>
      <c r="B24" s="28" t="s">
        <v>98</v>
      </c>
      <c r="C24" s="15">
        <f t="shared" si="4"/>
        <v>19.95</v>
      </c>
      <c r="D24" s="29">
        <v>5</v>
      </c>
      <c r="E24" s="29">
        <v>1</v>
      </c>
      <c r="F24" s="32">
        <v>99.75</v>
      </c>
      <c r="G24" s="32">
        <v>0</v>
      </c>
      <c r="H24" s="31">
        <f t="shared" si="1"/>
        <v>0</v>
      </c>
      <c r="I24" s="31">
        <f t="shared" si="2"/>
        <v>4.8231871345029161E-2</v>
      </c>
      <c r="J24" s="32">
        <f t="shared" si="5"/>
        <v>4.8111291666666585</v>
      </c>
      <c r="K24" s="32">
        <f t="shared" si="3"/>
        <v>0.96222583333333167</v>
      </c>
      <c r="L24" s="29">
        <v>19</v>
      </c>
      <c r="M24" s="33">
        <f t="shared" si="6"/>
        <v>0.26315789473684209</v>
      </c>
      <c r="N24" s="29">
        <v>45</v>
      </c>
      <c r="O24" s="34">
        <f t="shared" ref="O24:P24" si="32">D24/7</f>
        <v>0.7142857142857143</v>
      </c>
      <c r="P24" s="34">
        <f t="shared" si="32"/>
        <v>0.14285714285714285</v>
      </c>
      <c r="Q24" s="29">
        <f t="shared" si="8"/>
        <v>52</v>
      </c>
      <c r="R24" s="29"/>
      <c r="S24" s="35">
        <v>3.12</v>
      </c>
      <c r="T24" s="28">
        <v>425</v>
      </c>
      <c r="U24" s="36">
        <v>300</v>
      </c>
      <c r="V24" s="37" t="s">
        <v>398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8.6430555555555538E-2</v>
      </c>
      <c r="AD24" s="39">
        <f t="shared" si="12"/>
        <v>-0.59637083333333318</v>
      </c>
      <c r="AE24" s="39">
        <v>-6.18</v>
      </c>
      <c r="AF24" s="39">
        <v>-9.6960000000000015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20.03</v>
      </c>
      <c r="D25" s="29">
        <v>18</v>
      </c>
      <c r="E25" s="29">
        <v>1</v>
      </c>
      <c r="F25" s="32">
        <v>360.54</v>
      </c>
      <c r="G25" s="32">
        <v>0</v>
      </c>
      <c r="H25" s="31">
        <f t="shared" si="1"/>
        <v>0</v>
      </c>
      <c r="I25" s="31">
        <f t="shared" si="2"/>
        <v>5.1234440006657195E-2</v>
      </c>
      <c r="J25" s="32">
        <f t="shared" si="5"/>
        <v>18.472065000000185</v>
      </c>
      <c r="K25" s="32">
        <f t="shared" si="3"/>
        <v>1.0262258333333436</v>
      </c>
      <c r="L25" s="29">
        <v>28</v>
      </c>
      <c r="M25" s="33">
        <f t="shared" si="6"/>
        <v>0.6428571428571429</v>
      </c>
      <c r="N25" s="29">
        <v>106</v>
      </c>
      <c r="O25" s="34">
        <f t="shared" ref="O25:P25" si="33">D25/7</f>
        <v>2.5714285714285716</v>
      </c>
      <c r="P25" s="34">
        <f t="shared" si="33"/>
        <v>0.14285714285714285</v>
      </c>
      <c r="Q25" s="29">
        <f t="shared" si="8"/>
        <v>39</v>
      </c>
      <c r="R25" s="29"/>
      <c r="S25" s="35">
        <v>1.62962962962963</v>
      </c>
      <c r="T25" s="28">
        <v>475</v>
      </c>
      <c r="U25" s="36">
        <v>150</v>
      </c>
      <c r="V25" s="37" t="s">
        <v>517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8.6430555555555538E-2</v>
      </c>
      <c r="AD25" s="39">
        <f t="shared" si="12"/>
        <v>-2.1469349999999996</v>
      </c>
      <c r="AE25" s="39">
        <v>-6.18</v>
      </c>
      <c r="AF25" s="39">
        <v>-9.6999999999999904</v>
      </c>
      <c r="AG25" s="39">
        <v>0</v>
      </c>
    </row>
    <row r="26" spans="1:33" ht="15.75" customHeight="1" x14ac:dyDescent="0.2">
      <c r="A26" s="14" t="s">
        <v>68</v>
      </c>
      <c r="B26" s="14" t="s">
        <v>1177</v>
      </c>
      <c r="C26" s="15">
        <f t="shared" si="4"/>
        <v>19.965</v>
      </c>
      <c r="D26" s="16">
        <v>6</v>
      </c>
      <c r="E26" s="16">
        <v>0</v>
      </c>
      <c r="F26" s="17">
        <v>119.79</v>
      </c>
      <c r="G26" s="17">
        <v>0</v>
      </c>
      <c r="H26" s="31">
        <f t="shared" si="1"/>
        <v>0</v>
      </c>
      <c r="I26" s="31">
        <f t="shared" si="2"/>
        <v>5.7289047499791287E-2</v>
      </c>
      <c r="J26" s="32">
        <f t="shared" si="5"/>
        <v>6.8626549999999984</v>
      </c>
      <c r="K26" s="32">
        <f t="shared" si="3"/>
        <v>1.143775833333333</v>
      </c>
      <c r="L26" s="16">
        <v>15</v>
      </c>
      <c r="M26" s="33">
        <f t="shared" si="6"/>
        <v>0.4</v>
      </c>
      <c r="N26" s="16">
        <v>101</v>
      </c>
      <c r="O26" s="34">
        <f t="shared" ref="O26:P26" si="34">D26/7</f>
        <v>0.8571428571428571</v>
      </c>
      <c r="P26" s="34">
        <f t="shared" si="34"/>
        <v>0</v>
      </c>
      <c r="Q26" s="29">
        <f t="shared" si="8"/>
        <v>117</v>
      </c>
      <c r="R26" s="29"/>
      <c r="S26" s="21">
        <v>1.4205607476635509</v>
      </c>
      <c r="T26" s="28">
        <v>475</v>
      </c>
      <c r="U26" s="36">
        <v>150</v>
      </c>
      <c r="V26" s="37" t="s">
        <v>517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8.6430555555555538E-2</v>
      </c>
      <c r="AD26" s="39">
        <f t="shared" si="12"/>
        <v>-0.71564499999999986</v>
      </c>
      <c r="AE26" s="25">
        <v>-5.98</v>
      </c>
      <c r="AF26" s="25">
        <v>-9.7271999999999998</v>
      </c>
      <c r="AG26" s="25">
        <v>0</v>
      </c>
    </row>
    <row r="27" spans="1:33" ht="15.75" customHeight="1" x14ac:dyDescent="0.2">
      <c r="A27" s="14" t="s">
        <v>69</v>
      </c>
      <c r="B27" s="14" t="s">
        <v>1178</v>
      </c>
      <c r="C27" s="15">
        <f t="shared" si="4"/>
        <v>19.096666666666668</v>
      </c>
      <c r="D27" s="16">
        <v>9</v>
      </c>
      <c r="E27" s="16">
        <v>2</v>
      </c>
      <c r="F27" s="17">
        <v>171.87</v>
      </c>
      <c r="G27" s="17">
        <v>0</v>
      </c>
      <c r="H27" s="31">
        <f t="shared" si="1"/>
        <v>0</v>
      </c>
      <c r="I27" s="31">
        <f t="shared" si="2"/>
        <v>-3.9787441089195449E-2</v>
      </c>
      <c r="J27" s="32">
        <f t="shared" si="5"/>
        <v>-6.8382675000000219</v>
      </c>
      <c r="K27" s="32">
        <f t="shared" si="3"/>
        <v>-0.75980750000000241</v>
      </c>
      <c r="L27" s="16">
        <v>19</v>
      </c>
      <c r="M27" s="33">
        <f t="shared" si="6"/>
        <v>0.47368421052631576</v>
      </c>
      <c r="N27" s="16">
        <v>87</v>
      </c>
      <c r="O27" s="34">
        <f t="shared" ref="O27:P27" si="35">D27/7</f>
        <v>1.2857142857142858</v>
      </c>
      <c r="P27" s="34">
        <f t="shared" si="35"/>
        <v>0.2857142857142857</v>
      </c>
      <c r="Q27" s="29">
        <f t="shared" si="8"/>
        <v>55</v>
      </c>
      <c r="R27" s="29"/>
      <c r="S27" s="21">
        <v>1.7383966244725739</v>
      </c>
      <c r="T27" s="28">
        <v>475</v>
      </c>
      <c r="U27" s="36">
        <v>150</v>
      </c>
      <c r="V27" s="37" t="s">
        <v>1179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8.6430555555555538E-2</v>
      </c>
      <c r="AD27" s="39">
        <f t="shared" si="12"/>
        <v>-1.0734674999999998</v>
      </c>
      <c r="AE27" s="25">
        <v>-5.98</v>
      </c>
      <c r="AF27" s="25">
        <v>-10.8927</v>
      </c>
      <c r="AG27" s="25">
        <v>0</v>
      </c>
    </row>
    <row r="28" spans="1:33" ht="15.75" customHeight="1" x14ac:dyDescent="0.2">
      <c r="A28" s="14" t="s">
        <v>70</v>
      </c>
      <c r="B28" s="14" t="s">
        <v>1180</v>
      </c>
      <c r="C28" s="15">
        <f t="shared" si="4"/>
        <v>18.275714285714287</v>
      </c>
      <c r="D28" s="16">
        <v>7</v>
      </c>
      <c r="E28" s="16">
        <v>3</v>
      </c>
      <c r="F28" s="17">
        <v>127.93</v>
      </c>
      <c r="G28" s="17">
        <v>0</v>
      </c>
      <c r="H28" s="31">
        <f t="shared" si="1"/>
        <v>0</v>
      </c>
      <c r="I28" s="31">
        <f t="shared" si="2"/>
        <v>-7.9757048125276786E-2</v>
      </c>
      <c r="J28" s="32">
        <f t="shared" si="5"/>
        <v>-10.20331916666666</v>
      </c>
      <c r="K28" s="32">
        <f t="shared" si="3"/>
        <v>-1.4576170238095227</v>
      </c>
      <c r="L28" s="16">
        <v>20</v>
      </c>
      <c r="M28" s="33">
        <f t="shared" si="6"/>
        <v>0.35</v>
      </c>
      <c r="N28" s="16">
        <v>73</v>
      </c>
      <c r="O28" s="34">
        <f t="shared" ref="O28:P28" si="36">D28/7</f>
        <v>1</v>
      </c>
      <c r="P28" s="34">
        <f t="shared" si="36"/>
        <v>0.42857142857142855</v>
      </c>
      <c r="Q28" s="29">
        <f t="shared" si="8"/>
        <v>51</v>
      </c>
      <c r="R28" s="29"/>
      <c r="S28" s="21">
        <v>2.5384615384615379</v>
      </c>
      <c r="T28" s="28">
        <v>475</v>
      </c>
      <c r="U28" s="36">
        <v>44384</v>
      </c>
      <c r="V28" s="37" t="s">
        <v>1179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8.6430555555555538E-2</v>
      </c>
      <c r="AD28" s="39">
        <f t="shared" si="12"/>
        <v>-0.83491916666666643</v>
      </c>
      <c r="AE28" s="25">
        <v>-5.98</v>
      </c>
      <c r="AF28" s="25">
        <v>-10.8927</v>
      </c>
      <c r="AG28" s="25">
        <v>0</v>
      </c>
    </row>
    <row r="29" spans="1:33" ht="15.75" customHeight="1" x14ac:dyDescent="0.2">
      <c r="A29" s="14" t="s">
        <v>71</v>
      </c>
      <c r="B29" s="14" t="s">
        <v>500</v>
      </c>
      <c r="C29" s="15">
        <f t="shared" si="4"/>
        <v>17.990000000000002</v>
      </c>
      <c r="D29" s="16">
        <v>15</v>
      </c>
      <c r="E29" s="16">
        <v>2</v>
      </c>
      <c r="F29" s="17">
        <v>269.85000000000002</v>
      </c>
      <c r="G29" s="17">
        <v>-32.35</v>
      </c>
      <c r="H29" s="31">
        <f t="shared" si="1"/>
        <v>0.11988141560125995</v>
      </c>
      <c r="I29" s="31">
        <f t="shared" si="2"/>
        <v>-0.20685070437650538</v>
      </c>
      <c r="J29" s="32">
        <f t="shared" si="5"/>
        <v>-55.81866257599998</v>
      </c>
      <c r="K29" s="32">
        <f t="shared" si="3"/>
        <v>-3.721244171733332</v>
      </c>
      <c r="L29" s="16">
        <v>36</v>
      </c>
      <c r="M29" s="33">
        <f t="shared" si="6"/>
        <v>0.41666666666666669</v>
      </c>
      <c r="N29" s="16">
        <v>63</v>
      </c>
      <c r="O29" s="34">
        <f t="shared" ref="O29:P29" si="37">D29/7</f>
        <v>2.1428571428571428</v>
      </c>
      <c r="P29" s="34">
        <f t="shared" si="37"/>
        <v>0.2857142857142857</v>
      </c>
      <c r="Q29" s="29">
        <f t="shared" si="8"/>
        <v>25</v>
      </c>
      <c r="R29" s="29"/>
      <c r="S29" s="21">
        <v>1.6916299559471371</v>
      </c>
      <c r="T29" s="28">
        <v>325</v>
      </c>
      <c r="U29" s="36" t="s">
        <v>33</v>
      </c>
      <c r="V29" s="37" t="s">
        <v>33</v>
      </c>
      <c r="W29" s="14">
        <v>5</v>
      </c>
      <c r="X29" s="38">
        <f t="shared" si="9"/>
        <v>0.33333333333333331</v>
      </c>
      <c r="Y29" s="39">
        <f t="shared" si="10"/>
        <v>3.2350000000000003</v>
      </c>
      <c r="Z29" s="14">
        <v>5</v>
      </c>
      <c r="AA29" s="28" t="s">
        <v>34</v>
      </c>
      <c r="AB29" s="40">
        <f t="shared" si="11"/>
        <v>-0.69</v>
      </c>
      <c r="AC29" s="41">
        <v>8.6430555555555538E-2</v>
      </c>
      <c r="AD29" s="39">
        <f t="shared" si="12"/>
        <v>-1.7891124999999997</v>
      </c>
      <c r="AE29" s="25">
        <v>-5.98</v>
      </c>
      <c r="AF29" s="25">
        <v>-10.756803338399999</v>
      </c>
      <c r="AG29" s="25">
        <v>0</v>
      </c>
    </row>
    <row r="30" spans="1:33" ht="15.75" customHeight="1" x14ac:dyDescent="0.2">
      <c r="A30" s="14" t="s">
        <v>72</v>
      </c>
      <c r="B30" s="14" t="s">
        <v>1181</v>
      </c>
      <c r="C30" s="15">
        <f t="shared" si="4"/>
        <v>19.128387096774198</v>
      </c>
      <c r="D30" s="16">
        <v>31</v>
      </c>
      <c r="E30" s="16">
        <v>0</v>
      </c>
      <c r="F30" s="17">
        <v>592.98000000000013</v>
      </c>
      <c r="G30" s="17">
        <v>-66.350000000000009</v>
      </c>
      <c r="H30" s="31">
        <f t="shared" si="1"/>
        <v>0.11189247529427636</v>
      </c>
      <c r="I30" s="31">
        <f t="shared" si="2"/>
        <v>-0.14309994039776483</v>
      </c>
      <c r="J30" s="32">
        <f t="shared" si="5"/>
        <v>-84.855402657066605</v>
      </c>
      <c r="K30" s="32">
        <f t="shared" si="3"/>
        <v>-2.7372710534537616</v>
      </c>
      <c r="L30" s="16">
        <v>41</v>
      </c>
      <c r="M30" s="33">
        <f t="shared" si="6"/>
        <v>0.75609756097560976</v>
      </c>
      <c r="N30" s="16">
        <v>33</v>
      </c>
      <c r="O30" s="34">
        <f t="shared" ref="O30:P30" si="38">D30/7</f>
        <v>4.4285714285714288</v>
      </c>
      <c r="P30" s="34">
        <f t="shared" si="38"/>
        <v>0</v>
      </c>
      <c r="Q30" s="29">
        <f t="shared" si="8"/>
        <v>7</v>
      </c>
      <c r="R30" s="29"/>
      <c r="S30" s="21">
        <v>1.3687315634218289</v>
      </c>
      <c r="T30" s="28">
        <v>325</v>
      </c>
      <c r="U30" s="36" t="s">
        <v>33</v>
      </c>
      <c r="V30" s="37" t="s">
        <v>33</v>
      </c>
      <c r="W30" s="14">
        <v>14</v>
      </c>
      <c r="X30" s="38">
        <f t="shared" si="9"/>
        <v>0.45161290322580644</v>
      </c>
      <c r="Y30" s="39">
        <f t="shared" si="10"/>
        <v>0.92152777777777795</v>
      </c>
      <c r="Z30" s="14">
        <v>58</v>
      </c>
      <c r="AA30" s="28" t="s">
        <v>34</v>
      </c>
      <c r="AB30" s="40">
        <f t="shared" si="11"/>
        <v>-0.69</v>
      </c>
      <c r="AC30" s="41">
        <v>8.6430555555555538E-2</v>
      </c>
      <c r="AD30" s="39">
        <f t="shared" si="12"/>
        <v>-3.6974991666666659</v>
      </c>
      <c r="AE30" s="25">
        <v>-5.98</v>
      </c>
      <c r="AF30" s="25">
        <v>-10.756803338399999</v>
      </c>
      <c r="AG30" s="25">
        <v>0</v>
      </c>
    </row>
    <row r="31" spans="1:33" ht="15.75" customHeight="1" x14ac:dyDescent="0.2">
      <c r="A31" s="14" t="s">
        <v>73</v>
      </c>
      <c r="B31" s="50" t="s">
        <v>100</v>
      </c>
      <c r="C31" s="15">
        <f t="shared" si="4"/>
        <v>21.448636363636368</v>
      </c>
      <c r="D31" s="16">
        <v>22</v>
      </c>
      <c r="E31" s="16">
        <v>1</v>
      </c>
      <c r="F31" s="17">
        <v>471.87000000000012</v>
      </c>
      <c r="G31" s="42">
        <v>-30.31</v>
      </c>
      <c r="H31" s="31">
        <f t="shared" si="1"/>
        <v>6.4233793205755799E-2</v>
      </c>
      <c r="I31" s="31">
        <f t="shared" si="2"/>
        <v>-1.1487297659642892E-4</v>
      </c>
      <c r="J31" s="32">
        <f t="shared" si="5"/>
        <v>-5.4205111466556932E-2</v>
      </c>
      <c r="K31" s="32">
        <f t="shared" si="3"/>
        <v>-2.4638687030253152E-3</v>
      </c>
      <c r="L31" s="16">
        <v>32</v>
      </c>
      <c r="M31" s="33">
        <f t="shared" si="6"/>
        <v>0.6875</v>
      </c>
      <c r="N31" s="16">
        <v>7</v>
      </c>
      <c r="O31" s="34">
        <f t="shared" ref="O31:P32" si="39">D31/7</f>
        <v>3.1428571428571428</v>
      </c>
      <c r="P31" s="34">
        <f t="shared" si="39"/>
        <v>0.14285714285714285</v>
      </c>
      <c r="Q31" s="29">
        <f t="shared" si="8"/>
        <v>2</v>
      </c>
      <c r="R31" s="29"/>
      <c r="S31" s="21">
        <v>2.2222222222222201</v>
      </c>
      <c r="T31" s="14">
        <v>125</v>
      </c>
      <c r="U31" s="22">
        <v>150</v>
      </c>
      <c r="V31" s="1" t="s">
        <v>1467</v>
      </c>
      <c r="W31" s="14">
        <v>2</v>
      </c>
      <c r="X31" s="38">
        <f t="shared" si="9"/>
        <v>9.0909090909090912E-2</v>
      </c>
      <c r="Y31" s="39">
        <f t="shared" si="10"/>
        <v>6.0619999999999994</v>
      </c>
      <c r="Z31" s="14">
        <v>3</v>
      </c>
      <c r="AA31" s="14" t="s">
        <v>34</v>
      </c>
      <c r="AB31" s="40">
        <f t="shared" si="11"/>
        <v>-0.69</v>
      </c>
      <c r="AC31" s="27">
        <v>8.6430555555555538E-2</v>
      </c>
      <c r="AD31" s="39">
        <f t="shared" si="12"/>
        <v>-2.6240316666666659</v>
      </c>
      <c r="AE31" s="43">
        <v>-5.98</v>
      </c>
      <c r="AF31" s="43">
        <v>-10.756803338399999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21.95</v>
      </c>
      <c r="D32" s="52">
        <v>1</v>
      </c>
      <c r="E32" s="52">
        <v>0</v>
      </c>
      <c r="F32" s="53">
        <v>21.95</v>
      </c>
      <c r="G32" s="53">
        <v>0</v>
      </c>
      <c r="H32" s="31">
        <f t="shared" si="1"/>
        <v>0</v>
      </c>
      <c r="I32" s="31">
        <f t="shared" si="2"/>
        <v>8.2069361955960485E-2</v>
      </c>
      <c r="J32" s="32">
        <f t="shared" si="5"/>
        <v>1.8014224949333326</v>
      </c>
      <c r="K32" s="32">
        <f t="shared" si="3"/>
        <v>1.8014224949333326</v>
      </c>
      <c r="L32" s="52">
        <v>20</v>
      </c>
      <c r="M32" s="33">
        <f t="shared" si="6"/>
        <v>0.05</v>
      </c>
      <c r="N32" s="52">
        <v>4</v>
      </c>
      <c r="O32" s="34">
        <f t="shared" si="39"/>
        <v>0.14285714285714285</v>
      </c>
      <c r="P32" s="34">
        <f t="shared" si="39"/>
        <v>0</v>
      </c>
      <c r="Q32" s="29">
        <f t="shared" si="8"/>
        <v>28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4.28169014084507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8.6430555555555538E-2</v>
      </c>
      <c r="AD32" s="39">
        <f t="shared" si="12"/>
        <v>-0.11927416666666664</v>
      </c>
      <c r="AE32" s="58">
        <v>-5.98</v>
      </c>
      <c r="AF32" s="58">
        <v>-10.756803338399999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35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35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35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35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35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35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35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35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35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35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35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35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35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35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35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35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35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35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35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35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35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35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35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35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35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35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35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35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35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35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35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35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35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35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35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35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35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35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35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35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35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35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35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35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35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35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35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35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35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35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35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35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35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35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35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35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35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35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35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35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35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35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35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35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35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35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35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35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35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35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35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35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35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35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35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35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35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35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35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35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35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35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35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35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35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35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35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35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35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35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35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35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35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35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35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35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35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35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35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35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35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35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35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35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35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35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35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35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35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35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35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35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35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35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35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35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28"/>
      <c r="B149" s="28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35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 x14ac:dyDescent="0.2">
      <c r="A150" s="28"/>
      <c r="B150" s="28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35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 x14ac:dyDescent="0.2">
      <c r="A151" s="28"/>
      <c r="B151" s="28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35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 x14ac:dyDescent="0.2">
      <c r="A152" s="28"/>
      <c r="B152" s="28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35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 x14ac:dyDescent="0.2">
      <c r="A153" s="28"/>
      <c r="B153" s="28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35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 x14ac:dyDescent="0.2">
      <c r="A154" s="28"/>
      <c r="B154" s="28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35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 x14ac:dyDescent="0.2">
      <c r="A155" s="28"/>
      <c r="B155" s="28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3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 x14ac:dyDescent="0.2">
      <c r="A156" s="28"/>
      <c r="B156" s="28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35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 x14ac:dyDescent="0.2">
      <c r="A157" s="28"/>
      <c r="B157" s="28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35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 x14ac:dyDescent="0.2">
      <c r="A158" s="28"/>
      <c r="B158" s="28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35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 x14ac:dyDescent="0.2">
      <c r="A159" s="28"/>
      <c r="B159" s="28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35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 x14ac:dyDescent="0.2">
      <c r="A160" s="28"/>
      <c r="B160" s="28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35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 x14ac:dyDescent="0.2">
      <c r="A161" s="28"/>
      <c r="B161" s="28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35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 x14ac:dyDescent="0.2">
      <c r="A162" s="28"/>
      <c r="B162" s="28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35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 x14ac:dyDescent="0.2">
      <c r="A163" s="28"/>
      <c r="B163" s="28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35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 x14ac:dyDescent="0.2">
      <c r="A164" s="28"/>
      <c r="B164" s="28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35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 x14ac:dyDescent="0.2">
      <c r="A165" s="28"/>
      <c r="B165" s="28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35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 x14ac:dyDescent="0.2">
      <c r="A166" s="28"/>
      <c r="B166" s="28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35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 x14ac:dyDescent="0.2">
      <c r="A167" s="28"/>
      <c r="B167" s="28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35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 x14ac:dyDescent="0.2">
      <c r="A168" s="28"/>
      <c r="B168" s="28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35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 x14ac:dyDescent="0.2">
      <c r="A169" s="28"/>
      <c r="B169" s="28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35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 x14ac:dyDescent="0.2">
      <c r="A170" s="28"/>
      <c r="B170" s="28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35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 x14ac:dyDescent="0.2">
      <c r="A171" s="28"/>
      <c r="B171" s="28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35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 x14ac:dyDescent="0.2">
      <c r="A172" s="28"/>
      <c r="B172" s="28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35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 x14ac:dyDescent="0.2">
      <c r="A173" s="28"/>
      <c r="B173" s="28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35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 x14ac:dyDescent="0.2">
      <c r="A174" s="28"/>
      <c r="B174" s="28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35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 x14ac:dyDescent="0.2">
      <c r="A175" s="28"/>
      <c r="B175" s="28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35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 x14ac:dyDescent="0.2">
      <c r="A176" s="28"/>
      <c r="B176" s="28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35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 x14ac:dyDescent="0.2">
      <c r="A177" s="28"/>
      <c r="B177" s="28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35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 x14ac:dyDescent="0.2">
      <c r="A178" s="28"/>
      <c r="B178" s="28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35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 x14ac:dyDescent="0.2">
      <c r="A179" s="28"/>
      <c r="B179" s="28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35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 x14ac:dyDescent="0.2">
      <c r="A180" s="28"/>
      <c r="B180" s="28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35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 x14ac:dyDescent="0.2">
      <c r="A181" s="28"/>
      <c r="B181" s="28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35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 x14ac:dyDescent="0.2">
      <c r="A182" s="28"/>
      <c r="B182" s="28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35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 x14ac:dyDescent="0.2">
      <c r="A183" s="28"/>
      <c r="B183" s="28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35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 x14ac:dyDescent="0.2">
      <c r="A184" s="28"/>
      <c r="B184" s="28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35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 x14ac:dyDescent="0.2">
      <c r="A185" s="28"/>
      <c r="B185" s="28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35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 x14ac:dyDescent="0.2">
      <c r="A186" s="28"/>
      <c r="B186" s="28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35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 x14ac:dyDescent="0.2">
      <c r="A187" s="28"/>
      <c r="B187" s="2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35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 x14ac:dyDescent="0.2">
      <c r="A188" s="28"/>
      <c r="B188" s="2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35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 x14ac:dyDescent="0.2">
      <c r="A189" s="28"/>
      <c r="B189" s="28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35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 x14ac:dyDescent="0.2">
      <c r="A190" s="28"/>
      <c r="B190" s="28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35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 x14ac:dyDescent="0.2">
      <c r="A191" s="28"/>
      <c r="B191" s="28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35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 x14ac:dyDescent="0.2">
      <c r="A192" s="28"/>
      <c r="B192" s="28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35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3.5" customWidth="1"/>
    <col min="22" max="22" width="85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Info!B1:BJ5000""),3,FALSE),"""")"),"8 Ft Extension Cord with 3 Electrical Power Outlet - 16/3 Durable White Cable")</f>
        <v>8 Ft Extension Cord with 3 Electrical Power Outlet - 16/3 Durable White Cable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Info!B1:BJ5000""),2,FALSE),"""")"),"B07VKC11HV")</f>
        <v>B07VKC11HV</v>
      </c>
      <c r="B2" s="3" t="s">
        <v>1182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49.25" customHeight="1" x14ac:dyDescent="0.2">
      <c r="A3" s="76" t="s">
        <v>30</v>
      </c>
      <c r="B3" s="77"/>
      <c r="C3" s="47">
        <f>((AE32+AF32)/0.85)*-1</f>
        <v>6.0594270981176361</v>
      </c>
      <c r="D3" s="5">
        <f>SUM(D4:D99765)</f>
        <v>642</v>
      </c>
      <c r="E3" s="5"/>
      <c r="F3" s="6">
        <f t="shared" ref="F3:G3" si="0">SUM(F4:F99765)</f>
        <v>4906.09</v>
      </c>
      <c r="G3" s="6">
        <f t="shared" si="0"/>
        <v>-57.18</v>
      </c>
      <c r="H3" s="7">
        <f t="shared" ref="H3:H32" si="1">G3/F3*-1</f>
        <v>1.1654902376434186E-2</v>
      </c>
      <c r="I3" s="8">
        <f t="shared" ref="I3:I32" si="2">J3/F3</f>
        <v>0.1959811430939124</v>
      </c>
      <c r="J3" s="6">
        <f>SUM(J4:J99765)</f>
        <v>961.50112632161267</v>
      </c>
      <c r="K3" s="6">
        <f t="shared" ref="K3:K32" si="3">J3/D3</f>
        <v>1.4976653057969045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5 - May
5 - June
4 - July
6 - Aug
5 - Sept
5.5 - Oct
4.5 - Nov
2.5 - Dec
4 - Jan
4 - Feb")</f>
        <v>4 - March
4 - April
5 - May
5 - June
4 - July
6 - Aug
5 - Sept
5.5 - Oct
4.5 - Nov
2.5 - Dec
4 -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QTY-150")</f>
        <v>US QTY-150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19</v>
      </c>
      <c r="X3" s="7">
        <f>W3/D3</f>
        <v>2.9595015576323987E-2</v>
      </c>
      <c r="Y3" s="6"/>
      <c r="Z3" s="5"/>
      <c r="AA3" s="5"/>
      <c r="AB3" s="5"/>
      <c r="AC3" s="5"/>
      <c r="AD3" s="6">
        <f>SUM(AD4:AD99765)</f>
        <v>-24.475575457137889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Info!B2:BZ7000""),37,FALSE)),"""")*-1"),-1.51051303339999)</f>
        <v>-1.5105130333999901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1183</v>
      </c>
      <c r="C4" s="15">
        <f t="shared" ref="C4:C32" si="4">IFERROR(F4/D4," - ")</f>
        <v>7.050512820512826</v>
      </c>
      <c r="D4" s="16">
        <v>39</v>
      </c>
      <c r="E4" s="16">
        <v>1</v>
      </c>
      <c r="F4" s="17">
        <v>274.9700000000002</v>
      </c>
      <c r="G4" s="17">
        <v>-12.090000000000002</v>
      </c>
      <c r="H4" s="18">
        <f t="shared" si="1"/>
        <v>4.3968432919954878E-2</v>
      </c>
      <c r="I4" s="18">
        <f t="shared" si="2"/>
        <v>0.12232864797371874</v>
      </c>
      <c r="J4" s="17">
        <f t="shared" ref="J4:J32" si="5">F4*0.85+G4+AF4*D4+D4*AE4+AG4+AD4</f>
        <v>33.636708333333466</v>
      </c>
      <c r="K4" s="17">
        <f t="shared" si="3"/>
        <v>0.86247970085470427</v>
      </c>
      <c r="L4" s="16">
        <v>59</v>
      </c>
      <c r="M4" s="19">
        <f t="shared" ref="M4:M32" si="6">IFERROR(D4/L4,"-")</f>
        <v>0.66101694915254239</v>
      </c>
      <c r="N4" s="16">
        <v>53</v>
      </c>
      <c r="O4" s="20">
        <f t="shared" ref="O4:P4" si="7">D4/7</f>
        <v>5.5714285714285712</v>
      </c>
      <c r="P4" s="20">
        <f t="shared" si="7"/>
        <v>0.14285714285714285</v>
      </c>
      <c r="Q4" s="16">
        <f t="shared" ref="Q4:Q32" si="8">ROUNDDOWN(N4/(O4+P4),0)</f>
        <v>9</v>
      </c>
      <c r="R4" s="16"/>
      <c r="S4" s="21">
        <v>2.9119999999999999</v>
      </c>
      <c r="T4" s="14">
        <v>630</v>
      </c>
      <c r="U4" s="22">
        <v>210</v>
      </c>
      <c r="V4" s="23" t="s">
        <v>1184</v>
      </c>
      <c r="W4" s="14">
        <v>5</v>
      </c>
      <c r="X4" s="24">
        <f t="shared" ref="X4:X32" si="9">IFERROR(W4/D4,0)</f>
        <v>0.12820512820512819</v>
      </c>
      <c r="Y4" s="25">
        <f t="shared" ref="Y4:Y32" si="10">IFERROR(G4/(W4+Z4)*-1,0)</f>
        <v>2.0150000000000001</v>
      </c>
      <c r="Z4" s="14">
        <v>1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5.2083333333333336E-2</v>
      </c>
      <c r="AD4" s="25">
        <f t="shared" ref="AD4:AD32" si="12">IFERROR(AB4*AC4*D4*2,0)</f>
        <v>-2.8031249999999996</v>
      </c>
      <c r="AE4" s="25">
        <v>-3.48</v>
      </c>
      <c r="AF4" s="25">
        <v>-1.2685811965811966</v>
      </c>
      <c r="AG4" s="25">
        <v>0</v>
      </c>
    </row>
    <row r="5" spans="1:33" ht="15.75" customHeight="1" x14ac:dyDescent="0.2">
      <c r="A5" s="28" t="s">
        <v>35</v>
      </c>
      <c r="B5" s="28" t="s">
        <v>884</v>
      </c>
      <c r="C5" s="15">
        <f t="shared" si="4"/>
        <v>7.6462068965517256</v>
      </c>
      <c r="D5" s="29">
        <v>29</v>
      </c>
      <c r="E5" s="29">
        <v>2</v>
      </c>
      <c r="F5" s="30">
        <v>221.74000000000004</v>
      </c>
      <c r="G5" s="30">
        <v>-0.1</v>
      </c>
      <c r="H5" s="31">
        <f t="shared" si="1"/>
        <v>4.5097862361324068E-4</v>
      </c>
      <c r="I5" s="31">
        <f t="shared" si="2"/>
        <v>0.21910054583130306</v>
      </c>
      <c r="J5" s="32">
        <f t="shared" si="5"/>
        <v>48.58335503263315</v>
      </c>
      <c r="K5" s="32">
        <f t="shared" si="3"/>
        <v>1.6752881045735568</v>
      </c>
      <c r="L5" s="29">
        <v>59</v>
      </c>
      <c r="M5" s="33">
        <f t="shared" si="6"/>
        <v>0.49152542372881358</v>
      </c>
      <c r="N5" s="29">
        <v>17</v>
      </c>
      <c r="O5" s="34">
        <f t="shared" ref="O5:P5" si="13">D5/7</f>
        <v>4.1428571428571432</v>
      </c>
      <c r="P5" s="34">
        <f t="shared" si="13"/>
        <v>0.2857142857142857</v>
      </c>
      <c r="Q5" s="29">
        <f t="shared" si="8"/>
        <v>3</v>
      </c>
      <c r="R5" s="29"/>
      <c r="S5" s="35">
        <v>3.8032786885245899</v>
      </c>
      <c r="T5" s="28">
        <v>630</v>
      </c>
      <c r="U5" s="36">
        <v>210</v>
      </c>
      <c r="V5" s="37" t="s">
        <v>1184</v>
      </c>
      <c r="W5" s="28">
        <v>1</v>
      </c>
      <c r="X5" s="38">
        <f t="shared" si="9"/>
        <v>3.4482758620689655E-2</v>
      </c>
      <c r="Y5" s="39">
        <f t="shared" si="10"/>
        <v>0.1</v>
      </c>
      <c r="Z5" s="28">
        <v>0</v>
      </c>
      <c r="AA5" s="28" t="s">
        <v>34</v>
      </c>
      <c r="AB5" s="40">
        <f t="shared" si="11"/>
        <v>-0.69</v>
      </c>
      <c r="AC5" s="41">
        <v>5.2143684820393978E-2</v>
      </c>
      <c r="AD5" s="39">
        <f t="shared" si="12"/>
        <v>-2.0867902665121671</v>
      </c>
      <c r="AE5" s="39">
        <v>-3.48</v>
      </c>
      <c r="AF5" s="39">
        <v>-1.2685811965811966</v>
      </c>
      <c r="AG5" s="39">
        <v>0</v>
      </c>
    </row>
    <row r="6" spans="1:33" ht="15.75" customHeight="1" x14ac:dyDescent="0.2">
      <c r="A6" s="28" t="s">
        <v>37</v>
      </c>
      <c r="B6" s="28" t="s">
        <v>102</v>
      </c>
      <c r="C6" s="15">
        <f t="shared" si="4"/>
        <v>9.0191666666666652</v>
      </c>
      <c r="D6" s="29">
        <v>12</v>
      </c>
      <c r="E6" s="29">
        <v>0</v>
      </c>
      <c r="F6" s="30">
        <v>108.22999999999999</v>
      </c>
      <c r="G6" s="30">
        <v>-0.05</v>
      </c>
      <c r="H6" s="31">
        <f t="shared" si="1"/>
        <v>4.619791185438419E-4</v>
      </c>
      <c r="I6" s="31">
        <f t="shared" si="2"/>
        <v>0.31506076153007412</v>
      </c>
      <c r="J6" s="32">
        <f t="shared" si="5"/>
        <v>34.099026220399921</v>
      </c>
      <c r="K6" s="32">
        <f t="shared" si="3"/>
        <v>2.8415855183666601</v>
      </c>
      <c r="L6" s="29">
        <v>44</v>
      </c>
      <c r="M6" s="33">
        <f t="shared" si="6"/>
        <v>0.27272727272727271</v>
      </c>
      <c r="N6" s="29">
        <v>2</v>
      </c>
      <c r="O6" s="34">
        <f t="shared" ref="O6:P6" si="14">D6/7</f>
        <v>1.7142857142857142</v>
      </c>
      <c r="P6" s="34">
        <f t="shared" si="14"/>
        <v>0</v>
      </c>
      <c r="Q6" s="29">
        <f t="shared" si="8"/>
        <v>1</v>
      </c>
      <c r="R6" s="29"/>
      <c r="S6" s="35">
        <v>4.5653710247349801</v>
      </c>
      <c r="T6" s="28">
        <v>420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5.2143684820393978E-2</v>
      </c>
      <c r="AD6" s="39">
        <f t="shared" si="12"/>
        <v>-0.86349942062572427</v>
      </c>
      <c r="AE6" s="39">
        <v>-3.48</v>
      </c>
      <c r="AF6" s="39">
        <v>-1.2685811965811966</v>
      </c>
      <c r="AG6" s="39">
        <v>0</v>
      </c>
    </row>
    <row r="7" spans="1:33" ht="15.75" customHeight="1" x14ac:dyDescent="0.2">
      <c r="A7" s="28" t="s">
        <v>39</v>
      </c>
      <c r="B7" s="28" t="s">
        <v>1185</v>
      </c>
      <c r="C7" s="15" t="str">
        <f t="shared" si="4"/>
        <v xml:space="preserve"> - </v>
      </c>
      <c r="D7" s="29">
        <v>0</v>
      </c>
      <c r="E7" s="29">
        <v>1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119</v>
      </c>
      <c r="O7" s="34">
        <f t="shared" ref="O7:P7" si="15">D7/7</f>
        <v>0</v>
      </c>
      <c r="P7" s="34">
        <f t="shared" si="15"/>
        <v>0.14285714285714285</v>
      </c>
      <c r="Q7" s="29">
        <f t="shared" si="8"/>
        <v>833</v>
      </c>
      <c r="R7" s="29"/>
      <c r="S7" s="35">
        <v>3.34463276836158</v>
      </c>
      <c r="T7" s="28">
        <v>420</v>
      </c>
      <c r="U7" s="36">
        <v>60</v>
      </c>
      <c r="V7" s="37" t="s">
        <v>462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-1.2685811965811966</v>
      </c>
      <c r="AG7" s="39">
        <v>0</v>
      </c>
    </row>
    <row r="8" spans="1:33" ht="15.75" customHeight="1" x14ac:dyDescent="0.2">
      <c r="A8" s="28" t="s">
        <v>41</v>
      </c>
      <c r="B8" s="28" t="s">
        <v>113</v>
      </c>
      <c r="C8" s="15">
        <f t="shared" si="4"/>
        <v>8.6986666666666661</v>
      </c>
      <c r="D8" s="29">
        <v>15</v>
      </c>
      <c r="E8" s="29">
        <v>4</v>
      </c>
      <c r="F8" s="30">
        <v>130.47999999999999</v>
      </c>
      <c r="G8" s="30">
        <v>-0.05</v>
      </c>
      <c r="H8" s="31">
        <f t="shared" si="1"/>
        <v>3.832004904966279E-4</v>
      </c>
      <c r="I8" s="31">
        <f t="shared" si="2"/>
        <v>0.29529333997547513</v>
      </c>
      <c r="J8" s="32">
        <f t="shared" si="5"/>
        <v>38.52987499999999</v>
      </c>
      <c r="K8" s="32">
        <f t="shared" si="3"/>
        <v>2.5686583333333326</v>
      </c>
      <c r="L8" s="29">
        <v>37</v>
      </c>
      <c r="M8" s="33">
        <f t="shared" si="6"/>
        <v>0.40540540540540543</v>
      </c>
      <c r="N8" s="29">
        <v>100</v>
      </c>
      <c r="O8" s="34">
        <f t="shared" ref="O8:P8" si="16">D8/7</f>
        <v>2.1428571428571428</v>
      </c>
      <c r="P8" s="34">
        <f t="shared" si="16"/>
        <v>0.5714285714285714</v>
      </c>
      <c r="Q8" s="29">
        <f t="shared" si="8"/>
        <v>36</v>
      </c>
      <c r="R8" s="29"/>
      <c r="S8" s="35">
        <v>3.2045454545454501</v>
      </c>
      <c r="T8" s="28">
        <v>420</v>
      </c>
      <c r="U8" s="36">
        <v>60</v>
      </c>
      <c r="V8" s="37" t="s">
        <v>1186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5.2083333333333336E-2</v>
      </c>
      <c r="AD8" s="39">
        <f t="shared" si="12"/>
        <v>-1.078125</v>
      </c>
      <c r="AE8" s="39">
        <v>-3.48</v>
      </c>
      <c r="AF8" s="39">
        <v>-1.27</v>
      </c>
      <c r="AG8" s="39">
        <v>0</v>
      </c>
    </row>
    <row r="9" spans="1:33" ht="15.75" customHeight="1" x14ac:dyDescent="0.2">
      <c r="A9" s="28" t="s">
        <v>43</v>
      </c>
      <c r="B9" s="28" t="s">
        <v>117</v>
      </c>
      <c r="C9" s="15">
        <f t="shared" si="4"/>
        <v>7.2266666666666683</v>
      </c>
      <c r="D9" s="29">
        <v>30</v>
      </c>
      <c r="E9" s="29">
        <v>1</v>
      </c>
      <c r="F9" s="30">
        <v>216.80000000000004</v>
      </c>
      <c r="G9" s="30">
        <v>-33.47</v>
      </c>
      <c r="H9" s="31">
        <f t="shared" si="1"/>
        <v>0.15438191881918817</v>
      </c>
      <c r="I9" s="31">
        <f t="shared" si="2"/>
        <v>2.597410469297053E-2</v>
      </c>
      <c r="J9" s="32">
        <f t="shared" si="5"/>
        <v>5.6311858974360121</v>
      </c>
      <c r="K9" s="32">
        <f t="shared" si="3"/>
        <v>0.18770619658120041</v>
      </c>
      <c r="L9" s="29">
        <v>95</v>
      </c>
      <c r="M9" s="33">
        <f t="shared" si="6"/>
        <v>0.31578947368421051</v>
      </c>
      <c r="N9" s="29">
        <v>76</v>
      </c>
      <c r="O9" s="34">
        <f t="shared" ref="O9:P9" si="17">D9/7</f>
        <v>4.2857142857142856</v>
      </c>
      <c r="P9" s="34">
        <f t="shared" si="17"/>
        <v>0.14285714285714285</v>
      </c>
      <c r="Q9" s="29">
        <f t="shared" si="8"/>
        <v>17</v>
      </c>
      <c r="R9" s="29"/>
      <c r="S9" s="35">
        <v>4.2121212121212102</v>
      </c>
      <c r="T9" s="28">
        <v>420</v>
      </c>
      <c r="U9" s="36">
        <v>60</v>
      </c>
      <c r="V9" s="37" t="s">
        <v>1187</v>
      </c>
      <c r="W9" s="28">
        <v>9</v>
      </c>
      <c r="X9" s="38">
        <f t="shared" si="9"/>
        <v>0.3</v>
      </c>
      <c r="Y9" s="39">
        <f t="shared" si="10"/>
        <v>2.3907142857142856</v>
      </c>
      <c r="Z9" s="28">
        <v>5</v>
      </c>
      <c r="AA9" s="28" t="s">
        <v>34</v>
      </c>
      <c r="AB9" s="40">
        <f t="shared" si="11"/>
        <v>-0.69</v>
      </c>
      <c r="AC9" s="41">
        <v>5.2083333333333336E-2</v>
      </c>
      <c r="AD9" s="39">
        <f t="shared" si="12"/>
        <v>-2.15625</v>
      </c>
      <c r="AE9" s="39">
        <v>-3.48</v>
      </c>
      <c r="AF9" s="39">
        <v>-1.2874188034188001</v>
      </c>
      <c r="AG9" s="39">
        <v>0</v>
      </c>
    </row>
    <row r="10" spans="1:33" ht="15.75" customHeight="1" x14ac:dyDescent="0.2">
      <c r="A10" s="28" t="s">
        <v>45</v>
      </c>
      <c r="B10" s="28" t="s">
        <v>426</v>
      </c>
      <c r="C10" s="15">
        <f t="shared" si="4"/>
        <v>7.47892857142857</v>
      </c>
      <c r="D10" s="29">
        <v>28</v>
      </c>
      <c r="E10" s="29">
        <v>0</v>
      </c>
      <c r="F10" s="30">
        <v>209.40999999999997</v>
      </c>
      <c r="G10" s="30">
        <v>-10.82</v>
      </c>
      <c r="H10" s="31">
        <f t="shared" si="1"/>
        <v>5.1668974738551178E-2</v>
      </c>
      <c r="I10" s="31">
        <f t="shared" si="2"/>
        <v>0.15127392915464202</v>
      </c>
      <c r="J10" s="32">
        <f t="shared" si="5"/>
        <v>31.67827350427358</v>
      </c>
      <c r="K10" s="32">
        <f t="shared" si="3"/>
        <v>1.1313669108669135</v>
      </c>
      <c r="L10" s="29">
        <v>59</v>
      </c>
      <c r="M10" s="33">
        <f t="shared" si="6"/>
        <v>0.47457627118644069</v>
      </c>
      <c r="N10" s="29">
        <v>46</v>
      </c>
      <c r="O10" s="34">
        <f t="shared" ref="O10:P10" si="18">D10/7</f>
        <v>4</v>
      </c>
      <c r="P10" s="34">
        <f t="shared" si="18"/>
        <v>0</v>
      </c>
      <c r="Q10" s="29">
        <f t="shared" si="8"/>
        <v>11</v>
      </c>
      <c r="R10" s="29"/>
      <c r="S10" s="35">
        <v>4.9870129870129798</v>
      </c>
      <c r="T10" s="28">
        <v>420</v>
      </c>
      <c r="U10" s="36">
        <v>60</v>
      </c>
      <c r="V10" s="37" t="s">
        <v>1188</v>
      </c>
      <c r="W10" s="28">
        <v>4</v>
      </c>
      <c r="X10" s="38">
        <f t="shared" si="9"/>
        <v>0.14285714285714285</v>
      </c>
      <c r="Y10" s="39">
        <f t="shared" si="10"/>
        <v>1.8033333333333335</v>
      </c>
      <c r="Z10" s="28">
        <v>2</v>
      </c>
      <c r="AA10" s="28" t="s">
        <v>34</v>
      </c>
      <c r="AB10" s="40">
        <f t="shared" si="11"/>
        <v>-0.69</v>
      </c>
      <c r="AC10" s="41">
        <v>5.2083333333333336E-2</v>
      </c>
      <c r="AD10" s="39">
        <f t="shared" si="12"/>
        <v>-2.0124999999999997</v>
      </c>
      <c r="AE10" s="39">
        <v>-3.48</v>
      </c>
      <c r="AF10" s="39">
        <v>-1.2874188034188001</v>
      </c>
      <c r="AG10" s="39">
        <v>0</v>
      </c>
    </row>
    <row r="11" spans="1:33" ht="15.75" customHeight="1" x14ac:dyDescent="0.2">
      <c r="A11" s="28" t="s">
        <v>47</v>
      </c>
      <c r="B11" s="28" t="s">
        <v>558</v>
      </c>
      <c r="C11" s="15">
        <f t="shared" si="4"/>
        <v>6.7474999999999996</v>
      </c>
      <c r="D11" s="29">
        <v>12</v>
      </c>
      <c r="E11" s="29">
        <v>2</v>
      </c>
      <c r="F11" s="30">
        <v>80.97</v>
      </c>
      <c r="G11" s="30">
        <v>0</v>
      </c>
      <c r="H11" s="31">
        <f t="shared" si="1"/>
        <v>0</v>
      </c>
      <c r="I11" s="31">
        <f t="shared" si="2"/>
        <v>0.13280195577342724</v>
      </c>
      <c r="J11" s="32">
        <f t="shared" si="5"/>
        <v>10.752974358974402</v>
      </c>
      <c r="K11" s="32">
        <f t="shared" si="3"/>
        <v>0.89608119658120022</v>
      </c>
      <c r="L11" s="29">
        <v>33</v>
      </c>
      <c r="M11" s="33">
        <f t="shared" si="6"/>
        <v>0.36363636363636365</v>
      </c>
      <c r="N11" s="29">
        <v>93</v>
      </c>
      <c r="O11" s="34">
        <f t="shared" ref="O11:P11" si="19">D11/7</f>
        <v>1.7142857142857142</v>
      </c>
      <c r="P11" s="34">
        <f t="shared" si="19"/>
        <v>0.2857142857142857</v>
      </c>
      <c r="Q11" s="29">
        <f t="shared" si="8"/>
        <v>46</v>
      </c>
      <c r="R11" s="29"/>
      <c r="S11" s="35">
        <v>3.8156028368794299</v>
      </c>
      <c r="T11" s="28">
        <v>840</v>
      </c>
      <c r="U11" s="36">
        <v>60</v>
      </c>
      <c r="V11" s="37" t="s">
        <v>1189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5.2083333333333336E-2</v>
      </c>
      <c r="AD11" s="39">
        <f t="shared" si="12"/>
        <v>-0.86249999999999993</v>
      </c>
      <c r="AE11" s="39">
        <v>-3.48</v>
      </c>
      <c r="AF11" s="39">
        <v>-1.2874188034188001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7.6223529411764712</v>
      </c>
      <c r="D12" s="29">
        <v>34</v>
      </c>
      <c r="E12" s="29">
        <v>0</v>
      </c>
      <c r="F12" s="30">
        <v>259.16000000000003</v>
      </c>
      <c r="G12" s="30">
        <v>-0.1</v>
      </c>
      <c r="H12" s="31">
        <f t="shared" si="1"/>
        <v>3.8586201574317022E-4</v>
      </c>
      <c r="I12" s="31">
        <f t="shared" si="2"/>
        <v>0.22069276169755592</v>
      </c>
      <c r="J12" s="32">
        <f t="shared" si="5"/>
        <v>57.194736121538597</v>
      </c>
      <c r="K12" s="32">
        <f t="shared" si="3"/>
        <v>1.6821981212217234</v>
      </c>
      <c r="L12" s="29">
        <v>49</v>
      </c>
      <c r="M12" s="33">
        <f t="shared" si="6"/>
        <v>0.69387755102040816</v>
      </c>
      <c r="N12" s="29">
        <v>60</v>
      </c>
      <c r="O12" s="34">
        <f t="shared" ref="O12:P12" si="20">D12/7</f>
        <v>4.8571428571428568</v>
      </c>
      <c r="P12" s="34">
        <f t="shared" si="20"/>
        <v>0</v>
      </c>
      <c r="Q12" s="29">
        <f t="shared" si="8"/>
        <v>12</v>
      </c>
      <c r="R12" s="29"/>
      <c r="S12" s="35">
        <v>3.24444444444444</v>
      </c>
      <c r="T12" s="28">
        <v>780</v>
      </c>
      <c r="U12" s="36">
        <v>360</v>
      </c>
      <c r="V12" s="37" t="s">
        <v>1190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1.9160796296296297E-2</v>
      </c>
      <c r="AD12" s="39">
        <f t="shared" si="12"/>
        <v>-0.89902456222222216</v>
      </c>
      <c r="AE12" s="39">
        <v>-3.48</v>
      </c>
      <c r="AF12" s="39">
        <v>-1.2874188034188001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7.5933333333333337</v>
      </c>
      <c r="D13" s="29">
        <v>21</v>
      </c>
      <c r="E13" s="29">
        <v>0</v>
      </c>
      <c r="F13" s="32">
        <v>159.46</v>
      </c>
      <c r="G13" s="30">
        <v>-0.08</v>
      </c>
      <c r="H13" s="31">
        <f t="shared" si="1"/>
        <v>5.0169321459927248E-4</v>
      </c>
      <c r="I13" s="31">
        <f t="shared" si="2"/>
        <v>0.21686767918809349</v>
      </c>
      <c r="J13" s="32">
        <f t="shared" si="5"/>
        <v>34.58172012333339</v>
      </c>
      <c r="K13" s="32">
        <f t="shared" si="3"/>
        <v>1.64674857730159</v>
      </c>
      <c r="L13" s="29">
        <v>40</v>
      </c>
      <c r="M13" s="33">
        <f t="shared" si="6"/>
        <v>0.52500000000000002</v>
      </c>
      <c r="N13" s="29">
        <v>98</v>
      </c>
      <c r="O13" s="34">
        <f t="shared" ref="O13:P13" si="21">D13/7</f>
        <v>3</v>
      </c>
      <c r="P13" s="34">
        <f t="shared" si="21"/>
        <v>0</v>
      </c>
      <c r="Q13" s="29">
        <f t="shared" si="8"/>
        <v>32</v>
      </c>
      <c r="R13" s="29"/>
      <c r="S13" s="35">
        <v>3.21081081081081</v>
      </c>
      <c r="T13" s="28">
        <v>780</v>
      </c>
      <c r="U13" s="36">
        <v>360</v>
      </c>
      <c r="V13" s="37" t="s">
        <v>1190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1.9160796296296297E-2</v>
      </c>
      <c r="AD13" s="39">
        <f t="shared" si="12"/>
        <v>-0.55527987666666667</v>
      </c>
      <c r="AE13" s="39">
        <v>-3.48</v>
      </c>
      <c r="AF13" s="39">
        <v>-1.2973333333333299</v>
      </c>
      <c r="AG13" s="39">
        <v>0</v>
      </c>
    </row>
    <row r="14" spans="1:33" ht="15.75" customHeight="1" x14ac:dyDescent="0.2">
      <c r="A14" s="28" t="s">
        <v>53</v>
      </c>
      <c r="B14" s="28" t="s">
        <v>426</v>
      </c>
      <c r="C14" s="15">
        <f t="shared" si="4"/>
        <v>7.0786842105263172</v>
      </c>
      <c r="D14" s="29">
        <v>38</v>
      </c>
      <c r="E14" s="29">
        <v>1</v>
      </c>
      <c r="F14" s="32">
        <v>268.99000000000007</v>
      </c>
      <c r="G14" s="30">
        <v>-0.19000000000000003</v>
      </c>
      <c r="H14" s="31">
        <f t="shared" si="1"/>
        <v>7.0634596081638721E-4</v>
      </c>
      <c r="I14" s="31">
        <f t="shared" si="2"/>
        <v>0.17066820764919027</v>
      </c>
      <c r="J14" s="32">
        <f t="shared" si="5"/>
        <v>45.908041175555702</v>
      </c>
      <c r="K14" s="32">
        <f t="shared" si="3"/>
        <v>1.20810634672515</v>
      </c>
      <c r="L14" s="29">
        <v>70</v>
      </c>
      <c r="M14" s="33">
        <f t="shared" si="6"/>
        <v>0.54285714285714282</v>
      </c>
      <c r="N14" s="29">
        <v>62</v>
      </c>
      <c r="O14" s="34">
        <f t="shared" ref="O14:P14" si="22">D14/7</f>
        <v>5.4285714285714288</v>
      </c>
      <c r="P14" s="34">
        <f t="shared" si="22"/>
        <v>0.14285714285714285</v>
      </c>
      <c r="Q14" s="29">
        <f t="shared" si="8"/>
        <v>11</v>
      </c>
      <c r="R14" s="29"/>
      <c r="S14" s="35">
        <v>4.9032258064516103</v>
      </c>
      <c r="T14" s="28">
        <v>780</v>
      </c>
      <c r="U14" s="36">
        <v>360</v>
      </c>
      <c r="V14" s="37" t="s">
        <v>1190</v>
      </c>
      <c r="W14" s="28">
        <v>0</v>
      </c>
      <c r="X14" s="38">
        <f t="shared" si="9"/>
        <v>0</v>
      </c>
      <c r="Y14" s="39">
        <f t="shared" si="10"/>
        <v>0.19000000000000003</v>
      </c>
      <c r="Z14" s="28">
        <v>1</v>
      </c>
      <c r="AA14" s="28" t="s">
        <v>34</v>
      </c>
      <c r="AB14" s="40">
        <f t="shared" si="11"/>
        <v>-0.69</v>
      </c>
      <c r="AC14" s="41">
        <v>1.9160796296296297E-2</v>
      </c>
      <c r="AD14" s="39">
        <f t="shared" si="12"/>
        <v>-1.0047921577777776</v>
      </c>
      <c r="AE14" s="39">
        <v>-3.48</v>
      </c>
      <c r="AF14" s="39">
        <v>-1.2973333333333299</v>
      </c>
      <c r="AG14" s="39">
        <v>0</v>
      </c>
    </row>
    <row r="15" spans="1:33" ht="15.75" customHeight="1" x14ac:dyDescent="0.2">
      <c r="A15" s="28" t="s">
        <v>54</v>
      </c>
      <c r="B15" s="28" t="s">
        <v>1191</v>
      </c>
      <c r="C15" s="15">
        <f t="shared" si="4"/>
        <v>7.3828125</v>
      </c>
      <c r="D15" s="29">
        <v>32</v>
      </c>
      <c r="E15" s="29">
        <v>0</v>
      </c>
      <c r="F15" s="32">
        <v>236.25</v>
      </c>
      <c r="G15" s="30">
        <v>-0.08</v>
      </c>
      <c r="H15" s="31">
        <f t="shared" si="1"/>
        <v>3.3862433862433863E-4</v>
      </c>
      <c r="I15" s="31">
        <f t="shared" si="2"/>
        <v>0.19628229658788995</v>
      </c>
      <c r="J15" s="32">
        <f t="shared" si="5"/>
        <v>46.371692568889003</v>
      </c>
      <c r="K15" s="32">
        <f t="shared" si="3"/>
        <v>1.4491153927777813</v>
      </c>
      <c r="L15" s="29">
        <v>56</v>
      </c>
      <c r="M15" s="33">
        <f t="shared" si="6"/>
        <v>0.5714285714285714</v>
      </c>
      <c r="N15" s="29">
        <v>28</v>
      </c>
      <c r="O15" s="34">
        <f t="shared" ref="O15:P15" si="23">D15/7</f>
        <v>4.5714285714285712</v>
      </c>
      <c r="P15" s="34">
        <f t="shared" si="23"/>
        <v>0</v>
      </c>
      <c r="Q15" s="29">
        <f t="shared" si="8"/>
        <v>6</v>
      </c>
      <c r="R15" s="29"/>
      <c r="S15" s="35">
        <v>7.6646706586826303</v>
      </c>
      <c r="T15" s="28">
        <v>780</v>
      </c>
      <c r="U15" s="36">
        <v>360</v>
      </c>
      <c r="V15" s="37" t="s">
        <v>1190</v>
      </c>
      <c r="W15" s="28">
        <v>0</v>
      </c>
      <c r="X15" s="38">
        <f t="shared" si="9"/>
        <v>0</v>
      </c>
      <c r="Y15" s="39">
        <f t="shared" si="10"/>
        <v>0.08</v>
      </c>
      <c r="Z15" s="28">
        <v>1</v>
      </c>
      <c r="AA15" s="28" t="s">
        <v>34</v>
      </c>
      <c r="AB15" s="40">
        <f t="shared" si="11"/>
        <v>-0.69</v>
      </c>
      <c r="AC15" s="41">
        <v>1.9160796296296297E-2</v>
      </c>
      <c r="AD15" s="39">
        <f t="shared" si="12"/>
        <v>-0.84614076444444442</v>
      </c>
      <c r="AE15" s="39">
        <v>-3.48</v>
      </c>
      <c r="AF15" s="39">
        <v>-1.3173333333333299</v>
      </c>
      <c r="AG15" s="39">
        <v>0</v>
      </c>
    </row>
    <row r="16" spans="1:33" ht="15.75" customHeight="1" x14ac:dyDescent="0.2">
      <c r="A16" s="28" t="s">
        <v>56</v>
      </c>
      <c r="B16" s="28" t="s">
        <v>100</v>
      </c>
      <c r="C16" s="15">
        <f t="shared" si="4"/>
        <v>8.1568000000000023</v>
      </c>
      <c r="D16" s="29">
        <v>25</v>
      </c>
      <c r="E16" s="29">
        <v>1</v>
      </c>
      <c r="F16" s="32">
        <v>203.92000000000004</v>
      </c>
      <c r="G16" s="30">
        <v>0</v>
      </c>
      <c r="H16" s="31">
        <f t="shared" si="1"/>
        <v>0</v>
      </c>
      <c r="I16" s="31">
        <f t="shared" si="2"/>
        <v>0.25861916042783706</v>
      </c>
      <c r="J16" s="32">
        <f t="shared" si="5"/>
        <v>52.737619194444548</v>
      </c>
      <c r="K16" s="32">
        <f t="shared" si="3"/>
        <v>2.1095047677777821</v>
      </c>
      <c r="L16" s="29">
        <v>47</v>
      </c>
      <c r="M16" s="33">
        <f t="shared" si="6"/>
        <v>0.53191489361702127</v>
      </c>
      <c r="N16" s="29">
        <v>4</v>
      </c>
      <c r="O16" s="34">
        <f t="shared" ref="O16:P16" si="24">D16/7</f>
        <v>3.5714285714285716</v>
      </c>
      <c r="P16" s="34">
        <f t="shared" si="24"/>
        <v>0.14285714285714285</v>
      </c>
      <c r="Q16" s="29">
        <f t="shared" si="8"/>
        <v>1</v>
      </c>
      <c r="R16" s="29"/>
      <c r="S16" s="35">
        <v>4.3289473684210504</v>
      </c>
      <c r="T16" s="28">
        <v>780</v>
      </c>
      <c r="U16" s="36">
        <v>360</v>
      </c>
      <c r="V16" s="37" t="s">
        <v>1190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1.9160796296296297E-2</v>
      </c>
      <c r="AD16" s="39">
        <f t="shared" si="12"/>
        <v>-0.66104747222222215</v>
      </c>
      <c r="AE16" s="39">
        <v>-3.48</v>
      </c>
      <c r="AF16" s="39">
        <v>-1.3173333333333299</v>
      </c>
      <c r="AG16" s="39">
        <v>0</v>
      </c>
    </row>
    <row r="17" spans="1:33" ht="15.75" customHeight="1" x14ac:dyDescent="0.2">
      <c r="A17" s="28" t="s">
        <v>58</v>
      </c>
      <c r="B17" s="28" t="s">
        <v>100</v>
      </c>
      <c r="C17" s="15">
        <f t="shared" si="4"/>
        <v>8.34</v>
      </c>
      <c r="D17" s="29">
        <v>1</v>
      </c>
      <c r="E17" s="29">
        <v>0</v>
      </c>
      <c r="F17" s="32">
        <v>8.34</v>
      </c>
      <c r="G17" s="30">
        <v>0</v>
      </c>
      <c r="H17" s="31">
        <f t="shared" si="1"/>
        <v>0</v>
      </c>
      <c r="I17" s="31">
        <f t="shared" si="2"/>
        <v>0.27160968438582511</v>
      </c>
      <c r="J17" s="32">
        <f t="shared" si="5"/>
        <v>2.2652247677777813</v>
      </c>
      <c r="K17" s="32">
        <f t="shared" si="3"/>
        <v>2.2652247677777813</v>
      </c>
      <c r="L17" s="29">
        <v>40</v>
      </c>
      <c r="M17" s="33">
        <f t="shared" si="6"/>
        <v>2.5000000000000001E-2</v>
      </c>
      <c r="N17" s="29">
        <v>2</v>
      </c>
      <c r="O17" s="34">
        <f t="shared" ref="O17:P17" si="25">D17/7</f>
        <v>0.14285714285714285</v>
      </c>
      <c r="P17" s="34">
        <f t="shared" si="25"/>
        <v>0</v>
      </c>
      <c r="Q17" s="29">
        <f t="shared" si="8"/>
        <v>14</v>
      </c>
      <c r="R17" s="29"/>
      <c r="S17" s="35">
        <v>4.2083333333333304</v>
      </c>
      <c r="T17" s="28">
        <v>780</v>
      </c>
      <c r="U17" s="36">
        <v>360</v>
      </c>
      <c r="V17" s="37" t="s">
        <v>1190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1.9160796296296297E-2</v>
      </c>
      <c r="AD17" s="39">
        <f t="shared" si="12"/>
        <v>-2.6441898888888888E-2</v>
      </c>
      <c r="AE17" s="39">
        <v>-3.48</v>
      </c>
      <c r="AF17" s="39">
        <v>-1.3173333333333299</v>
      </c>
      <c r="AG17" s="39">
        <v>0</v>
      </c>
    </row>
    <row r="18" spans="1:33" ht="15.75" customHeight="1" x14ac:dyDescent="0.2">
      <c r="A18" s="28" t="s">
        <v>59</v>
      </c>
      <c r="B18" s="28" t="s">
        <v>100</v>
      </c>
      <c r="C18" s="15">
        <f t="shared" si="4"/>
        <v>8.34</v>
      </c>
      <c r="D18" s="29">
        <v>1</v>
      </c>
      <c r="E18" s="29">
        <v>0</v>
      </c>
      <c r="F18" s="32">
        <v>8.34</v>
      </c>
      <c r="G18" s="30">
        <v>0</v>
      </c>
      <c r="H18" s="31">
        <f t="shared" si="1"/>
        <v>0</v>
      </c>
      <c r="I18" s="31">
        <f t="shared" si="2"/>
        <v>0.27160968438582511</v>
      </c>
      <c r="J18" s="32">
        <f t="shared" si="5"/>
        <v>2.2652247677777813</v>
      </c>
      <c r="K18" s="32">
        <f t="shared" si="3"/>
        <v>2.2652247677777813</v>
      </c>
      <c r="L18" s="29">
        <v>25</v>
      </c>
      <c r="M18" s="33">
        <f t="shared" si="6"/>
        <v>0.04</v>
      </c>
      <c r="N18" s="29">
        <v>1</v>
      </c>
      <c r="O18" s="34">
        <f t="shared" ref="O18:P18" si="26">D18/7</f>
        <v>0.14285714285714285</v>
      </c>
      <c r="P18" s="34">
        <f t="shared" si="26"/>
        <v>0</v>
      </c>
      <c r="Q18" s="29">
        <f t="shared" si="8"/>
        <v>7</v>
      </c>
      <c r="R18" s="29"/>
      <c r="S18" s="35" t="e">
        <v>#N/A</v>
      </c>
      <c r="T18" s="28">
        <v>420</v>
      </c>
      <c r="U18" s="36">
        <v>0</v>
      </c>
      <c r="V18" s="37" t="s">
        <v>918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1.9160796296296297E-2</v>
      </c>
      <c r="AD18" s="39">
        <f t="shared" si="12"/>
        <v>-2.6441898888888888E-2</v>
      </c>
      <c r="AE18" s="39">
        <v>-3.48</v>
      </c>
      <c r="AF18" s="39">
        <v>-1.3173333333333299</v>
      </c>
      <c r="AG18" s="39">
        <v>0</v>
      </c>
    </row>
    <row r="19" spans="1:33" ht="15.75" customHeight="1" x14ac:dyDescent="0.2">
      <c r="A19" s="28" t="s">
        <v>60</v>
      </c>
      <c r="B19" s="28" t="s">
        <v>98</v>
      </c>
      <c r="C19" s="15">
        <f t="shared" si="4"/>
        <v>8.3525000000000009</v>
      </c>
      <c r="D19" s="29">
        <v>24</v>
      </c>
      <c r="E19" s="29">
        <v>1</v>
      </c>
      <c r="F19" s="32">
        <v>200.46000000000004</v>
      </c>
      <c r="G19" s="30">
        <v>-7.0000000000000007E-2</v>
      </c>
      <c r="H19" s="31">
        <f t="shared" si="1"/>
        <v>3.4919684725132191E-4</v>
      </c>
      <c r="I19" s="31">
        <f t="shared" si="2"/>
        <v>0.26470315487711615</v>
      </c>
      <c r="J19" s="32">
        <f t="shared" si="5"/>
        <v>53.062394426666714</v>
      </c>
      <c r="K19" s="32">
        <f t="shared" si="3"/>
        <v>2.2109331011111131</v>
      </c>
      <c r="L19" s="29">
        <v>42</v>
      </c>
      <c r="M19" s="33">
        <f t="shared" si="6"/>
        <v>0.5714285714285714</v>
      </c>
      <c r="N19" s="29">
        <v>191</v>
      </c>
      <c r="O19" s="34">
        <f t="shared" ref="O19:P19" si="27">D19/7</f>
        <v>3.4285714285714284</v>
      </c>
      <c r="P19" s="34">
        <f t="shared" si="27"/>
        <v>0.14285714285714285</v>
      </c>
      <c r="Q19" s="29">
        <f t="shared" si="8"/>
        <v>53</v>
      </c>
      <c r="R19" s="29"/>
      <c r="S19" s="35">
        <v>3.37414965986394</v>
      </c>
      <c r="T19" s="28">
        <v>420</v>
      </c>
      <c r="U19" s="36">
        <v>120</v>
      </c>
      <c r="V19" s="37" t="s">
        <v>919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1.9160796296296297E-2</v>
      </c>
      <c r="AD19" s="39">
        <f t="shared" si="12"/>
        <v>-0.63460557333333334</v>
      </c>
      <c r="AE19" s="39">
        <v>-3.48</v>
      </c>
      <c r="AF19" s="39">
        <v>-1.3793333333333333</v>
      </c>
      <c r="AG19" s="39">
        <v>0</v>
      </c>
    </row>
    <row r="20" spans="1:33" ht="15.75" customHeight="1" x14ac:dyDescent="0.2">
      <c r="A20" s="28" t="s">
        <v>62</v>
      </c>
      <c r="B20" s="28" t="s">
        <v>561</v>
      </c>
      <c r="C20" s="15">
        <f t="shared" si="4"/>
        <v>8.4272222222222233</v>
      </c>
      <c r="D20" s="29">
        <v>18</v>
      </c>
      <c r="E20" s="29">
        <v>2</v>
      </c>
      <c r="F20" s="32">
        <v>151.69000000000003</v>
      </c>
      <c r="G20" s="30">
        <v>0</v>
      </c>
      <c r="H20" s="31">
        <f t="shared" si="1"/>
        <v>0</v>
      </c>
      <c r="I20" s="31">
        <f t="shared" si="2"/>
        <v>0.27023894666754572</v>
      </c>
      <c r="J20" s="32">
        <f t="shared" si="5"/>
        <v>40.992545820000018</v>
      </c>
      <c r="K20" s="32">
        <f t="shared" si="3"/>
        <v>2.2773636566666675</v>
      </c>
      <c r="L20" s="29">
        <v>45</v>
      </c>
      <c r="M20" s="33">
        <f t="shared" si="6"/>
        <v>0.4</v>
      </c>
      <c r="N20" s="29">
        <v>171</v>
      </c>
      <c r="O20" s="34">
        <f t="shared" ref="O20:P20" si="28">D20/7</f>
        <v>2.5714285714285716</v>
      </c>
      <c r="P20" s="34">
        <f t="shared" si="28"/>
        <v>0.2857142857142857</v>
      </c>
      <c r="Q20" s="29">
        <f t="shared" si="8"/>
        <v>59</v>
      </c>
      <c r="R20" s="29"/>
      <c r="S20" s="35">
        <v>2.7215496368038701</v>
      </c>
      <c r="T20" s="28">
        <v>420</v>
      </c>
      <c r="U20" s="36">
        <v>120</v>
      </c>
      <c r="V20" s="37" t="s">
        <v>1192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1.9160796296296297E-2</v>
      </c>
      <c r="AD20" s="39">
        <f t="shared" si="12"/>
        <v>-0.47595418</v>
      </c>
      <c r="AE20" s="39">
        <v>-3.48</v>
      </c>
      <c r="AF20" s="39">
        <v>-1.3793333333333333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7.9829999999999988</v>
      </c>
      <c r="D21" s="29">
        <v>40</v>
      </c>
      <c r="E21" s="29">
        <v>1</v>
      </c>
      <c r="F21" s="32">
        <v>319.31999999999994</v>
      </c>
      <c r="G21" s="30">
        <v>0</v>
      </c>
      <c r="H21" s="31">
        <f t="shared" si="1"/>
        <v>0</v>
      </c>
      <c r="I21" s="31">
        <f t="shared" si="2"/>
        <v>0.23797754826227935</v>
      </c>
      <c r="J21" s="32">
        <f t="shared" si="5"/>
        <v>75.990990711111024</v>
      </c>
      <c r="K21" s="32">
        <f t="shared" si="3"/>
        <v>1.8997747677777757</v>
      </c>
      <c r="L21" s="29">
        <v>18</v>
      </c>
      <c r="M21" s="33">
        <f t="shared" si="6"/>
        <v>2.2222222222222223</v>
      </c>
      <c r="N21" s="29">
        <v>102</v>
      </c>
      <c r="O21" s="34">
        <f t="shared" ref="O21:P21" si="29">D21/7</f>
        <v>5.7142857142857144</v>
      </c>
      <c r="P21" s="34">
        <f t="shared" si="29"/>
        <v>0.14285714285714285</v>
      </c>
      <c r="Q21" s="29">
        <f t="shared" si="8"/>
        <v>17</v>
      </c>
      <c r="R21" s="29"/>
      <c r="S21" s="35">
        <v>3.40350877192982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1.9160796296296297E-2</v>
      </c>
      <c r="AD21" s="39">
        <f t="shared" si="12"/>
        <v>-1.0576759555555555</v>
      </c>
      <c r="AE21" s="39">
        <v>-3.48</v>
      </c>
      <c r="AF21" s="39">
        <v>-1.3793333333333333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7.865000000000002</v>
      </c>
      <c r="D22" s="29">
        <v>38</v>
      </c>
      <c r="E22" s="29">
        <v>2</v>
      </c>
      <c r="F22" s="30">
        <v>298.87000000000006</v>
      </c>
      <c r="G22" s="30">
        <v>0</v>
      </c>
      <c r="H22" s="31">
        <f t="shared" si="1"/>
        <v>0</v>
      </c>
      <c r="I22" s="31">
        <f t="shared" si="2"/>
        <v>0.22879526608744793</v>
      </c>
      <c r="J22" s="32">
        <f t="shared" si="5"/>
        <v>68.380041175555576</v>
      </c>
      <c r="K22" s="32">
        <f t="shared" si="3"/>
        <v>1.7994747677777783</v>
      </c>
      <c r="L22" s="29">
        <v>62</v>
      </c>
      <c r="M22" s="33">
        <f t="shared" si="6"/>
        <v>0.61290322580645162</v>
      </c>
      <c r="N22" s="29">
        <v>89</v>
      </c>
      <c r="O22" s="34">
        <f t="shared" ref="O22:P22" si="30">D22/7</f>
        <v>5.4285714285714288</v>
      </c>
      <c r="P22" s="34">
        <f t="shared" si="30"/>
        <v>0.2857142857142857</v>
      </c>
      <c r="Q22" s="29">
        <f t="shared" si="8"/>
        <v>15</v>
      </c>
      <c r="R22" s="29"/>
      <c r="S22" s="35">
        <v>4.6029411764705799</v>
      </c>
      <c r="T22" s="28">
        <v>600</v>
      </c>
      <c r="U22" s="36">
        <v>120</v>
      </c>
      <c r="V22" s="37" t="s">
        <v>1193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1.9160796296296297E-2</v>
      </c>
      <c r="AD22" s="39">
        <f t="shared" si="12"/>
        <v>-1.0047921577777776</v>
      </c>
      <c r="AE22" s="39">
        <v>-3.48</v>
      </c>
      <c r="AF22" s="39">
        <v>-1.3793333333333333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7.902058823529412</v>
      </c>
      <c r="D23" s="29">
        <v>34</v>
      </c>
      <c r="E23" s="29">
        <v>1</v>
      </c>
      <c r="F23" s="32">
        <v>268.67</v>
      </c>
      <c r="G23" s="30">
        <v>-0.08</v>
      </c>
      <c r="H23" s="31">
        <f t="shared" si="1"/>
        <v>2.9776305504894477E-4</v>
      </c>
      <c r="I23" s="31">
        <f t="shared" si="2"/>
        <v>0.23141080918764451</v>
      </c>
      <c r="J23" s="32">
        <f t="shared" si="5"/>
        <v>62.173142104444452</v>
      </c>
      <c r="K23" s="32">
        <f t="shared" si="3"/>
        <v>1.8286218266013075</v>
      </c>
      <c r="L23" s="29">
        <v>46</v>
      </c>
      <c r="M23" s="33">
        <f t="shared" si="6"/>
        <v>0.73913043478260865</v>
      </c>
      <c r="N23" s="29">
        <v>56</v>
      </c>
      <c r="O23" s="34">
        <f t="shared" ref="O23:P23" si="31">D23/7</f>
        <v>4.8571428571428568</v>
      </c>
      <c r="P23" s="34">
        <f t="shared" si="31"/>
        <v>0.14285714285714285</v>
      </c>
      <c r="Q23" s="29">
        <f t="shared" si="8"/>
        <v>11</v>
      </c>
      <c r="R23" s="29"/>
      <c r="S23" s="35">
        <v>6.5699481865284897</v>
      </c>
      <c r="T23" s="28">
        <v>600</v>
      </c>
      <c r="U23" s="36">
        <v>120</v>
      </c>
      <c r="V23" s="37" t="s">
        <v>1193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1.9160796296296297E-2</v>
      </c>
      <c r="AD23" s="39">
        <f t="shared" si="12"/>
        <v>-0.89902456222222216</v>
      </c>
      <c r="AE23" s="39">
        <v>-3.48</v>
      </c>
      <c r="AF23" s="39">
        <v>-1.3793333333333333</v>
      </c>
      <c r="AG23" s="39">
        <v>0</v>
      </c>
    </row>
    <row r="24" spans="1:33" ht="15.75" customHeight="1" x14ac:dyDescent="0.2">
      <c r="A24" s="28" t="s">
        <v>66</v>
      </c>
      <c r="B24" s="28" t="s">
        <v>100</v>
      </c>
      <c r="C24" s="15">
        <f t="shared" si="4"/>
        <v>7.7363265306122448</v>
      </c>
      <c r="D24" s="29">
        <v>49</v>
      </c>
      <c r="E24" s="29">
        <v>0</v>
      </c>
      <c r="F24" s="32">
        <v>379.08</v>
      </c>
      <c r="G24" s="32">
        <v>0</v>
      </c>
      <c r="H24" s="31">
        <f t="shared" si="1"/>
        <v>0</v>
      </c>
      <c r="I24" s="31">
        <f t="shared" si="2"/>
        <v>0.21846315717292145</v>
      </c>
      <c r="J24" s="32">
        <f t="shared" si="5"/>
        <v>82.815013621111063</v>
      </c>
      <c r="K24" s="32">
        <f t="shared" si="3"/>
        <v>1.690102318798185</v>
      </c>
      <c r="L24" s="29">
        <v>56</v>
      </c>
      <c r="M24" s="33">
        <f t="shared" si="6"/>
        <v>0.875</v>
      </c>
      <c r="N24" s="29">
        <v>10</v>
      </c>
      <c r="O24" s="34">
        <f t="shared" ref="O24:P24" si="32">D24/7</f>
        <v>7</v>
      </c>
      <c r="P24" s="34">
        <f t="shared" si="32"/>
        <v>0</v>
      </c>
      <c r="Q24" s="29">
        <f t="shared" si="8"/>
        <v>1</v>
      </c>
      <c r="R24" s="29"/>
      <c r="S24" s="35">
        <v>3.9542857142857102</v>
      </c>
      <c r="T24" s="28">
        <v>600</v>
      </c>
      <c r="U24" s="36">
        <v>120</v>
      </c>
      <c r="V24" s="37" t="s">
        <v>1194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1.9160796296296297E-2</v>
      </c>
      <c r="AD24" s="39">
        <f t="shared" si="12"/>
        <v>-1.2956530455555555</v>
      </c>
      <c r="AE24" s="39">
        <v>-3.48</v>
      </c>
      <c r="AF24" s="39">
        <v>-1.3793333333333333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8.1199999999999992</v>
      </c>
      <c r="D25" s="29">
        <v>1</v>
      </c>
      <c r="E25" s="29">
        <v>0</v>
      </c>
      <c r="F25" s="32">
        <v>8.1199999999999992</v>
      </c>
      <c r="G25" s="32">
        <v>0</v>
      </c>
      <c r="H25" s="31">
        <f t="shared" si="1"/>
        <v>0</v>
      </c>
      <c r="I25" s="31">
        <f t="shared" si="2"/>
        <v>0.2482214410235358</v>
      </c>
      <c r="J25" s="32">
        <f t="shared" si="5"/>
        <v>2.0155581011111106</v>
      </c>
      <c r="K25" s="32">
        <f t="shared" si="3"/>
        <v>2.0155581011111106</v>
      </c>
      <c r="L25" s="29">
        <v>35</v>
      </c>
      <c r="M25" s="33">
        <f t="shared" si="6"/>
        <v>2.8571428571428571E-2</v>
      </c>
      <c r="N25" s="29">
        <v>0</v>
      </c>
      <c r="O25" s="34">
        <f t="shared" ref="O25:P25" si="33">D25/7</f>
        <v>0.14285714285714285</v>
      </c>
      <c r="P25" s="34">
        <f t="shared" si="33"/>
        <v>0</v>
      </c>
      <c r="Q25" s="29">
        <f t="shared" si="8"/>
        <v>0</v>
      </c>
      <c r="R25" s="29"/>
      <c r="S25" s="35">
        <v>6.781725888324873</v>
      </c>
      <c r="T25" s="28">
        <v>900</v>
      </c>
      <c r="U25" s="36">
        <v>120</v>
      </c>
      <c r="V25" s="37" t="s">
        <v>1195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1.9160796296296297E-2</v>
      </c>
      <c r="AD25" s="39">
        <f t="shared" si="12"/>
        <v>-2.6441898888888888E-2</v>
      </c>
      <c r="AE25" s="39">
        <v>-3.48</v>
      </c>
      <c r="AF25" s="39">
        <v>-1.38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5.6533333333333333</v>
      </c>
      <c r="T26" s="28">
        <v>780</v>
      </c>
      <c r="U26" s="36">
        <v>180</v>
      </c>
      <c r="V26" s="37" t="s">
        <v>1196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1.9160796296296297E-2</v>
      </c>
      <c r="AD26" s="39">
        <f t="shared" si="12"/>
        <v>0</v>
      </c>
      <c r="AE26" s="25">
        <v>-3.48</v>
      </c>
      <c r="AF26" s="25">
        <v>-1.3832</v>
      </c>
      <c r="AG26" s="25">
        <v>0</v>
      </c>
    </row>
    <row r="27" spans="1:33" ht="15.75" customHeight="1" x14ac:dyDescent="0.2">
      <c r="A27" s="14" t="s">
        <v>69</v>
      </c>
      <c r="B27" s="14" t="s">
        <v>100</v>
      </c>
      <c r="C27" s="15">
        <f t="shared" si="4"/>
        <v>7.2038095238095234</v>
      </c>
      <c r="D27" s="16">
        <v>21</v>
      </c>
      <c r="E27" s="16">
        <v>0</v>
      </c>
      <c r="F27" s="17">
        <v>151.28</v>
      </c>
      <c r="G27" s="17">
        <v>0</v>
      </c>
      <c r="H27" s="31">
        <f t="shared" si="1"/>
        <v>0</v>
      </c>
      <c r="I27" s="31">
        <f t="shared" si="2"/>
        <v>0.1286258601489525</v>
      </c>
      <c r="J27" s="32">
        <f t="shared" si="5"/>
        <v>19.458520123333535</v>
      </c>
      <c r="K27" s="32">
        <f t="shared" si="3"/>
        <v>0.92659619634921597</v>
      </c>
      <c r="L27" s="16">
        <v>41</v>
      </c>
      <c r="M27" s="33">
        <f t="shared" si="6"/>
        <v>0.51219512195121952</v>
      </c>
      <c r="N27" s="16">
        <v>114</v>
      </c>
      <c r="O27" s="34">
        <f t="shared" ref="O27:P27" si="35">D27/7</f>
        <v>3</v>
      </c>
      <c r="P27" s="34">
        <f t="shared" si="35"/>
        <v>0</v>
      </c>
      <c r="Q27" s="29">
        <f t="shared" si="8"/>
        <v>38</v>
      </c>
      <c r="R27" s="29"/>
      <c r="S27" s="21">
        <v>4.3100775193798446</v>
      </c>
      <c r="T27" s="28">
        <v>780</v>
      </c>
      <c r="U27" s="36">
        <v>180</v>
      </c>
      <c r="V27" s="37" t="s">
        <v>1197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1.9160796296296297E-2</v>
      </c>
      <c r="AD27" s="39">
        <f t="shared" si="12"/>
        <v>-0.55527987666666667</v>
      </c>
      <c r="AE27" s="25">
        <v>-3.64</v>
      </c>
      <c r="AF27" s="25">
        <v>-1.53019999999999</v>
      </c>
      <c r="AG27" s="25">
        <v>0</v>
      </c>
    </row>
    <row r="28" spans="1:33" ht="15.75" customHeight="1" x14ac:dyDescent="0.2">
      <c r="A28" s="14" t="s">
        <v>70</v>
      </c>
      <c r="B28" s="14" t="s">
        <v>100</v>
      </c>
      <c r="C28" s="15">
        <f t="shared" si="4"/>
        <v>7.020833333333333</v>
      </c>
      <c r="D28" s="16">
        <v>12</v>
      </c>
      <c r="E28" s="16">
        <v>0</v>
      </c>
      <c r="F28" s="17">
        <v>84.25</v>
      </c>
      <c r="G28" s="17">
        <v>0</v>
      </c>
      <c r="H28" s="31">
        <f t="shared" si="1"/>
        <v>0</v>
      </c>
      <c r="I28" s="31">
        <f t="shared" si="2"/>
        <v>0.10982548621167301</v>
      </c>
      <c r="J28" s="32">
        <f t="shared" si="5"/>
        <v>9.2527972133334515</v>
      </c>
      <c r="K28" s="32">
        <f t="shared" si="3"/>
        <v>0.77106643444445433</v>
      </c>
      <c r="L28" s="16">
        <v>50</v>
      </c>
      <c r="M28" s="33">
        <f t="shared" si="6"/>
        <v>0.24</v>
      </c>
      <c r="N28" s="16">
        <v>88</v>
      </c>
      <c r="O28" s="34">
        <f t="shared" ref="O28:P28" si="36">D28/7</f>
        <v>1.7142857142857142</v>
      </c>
      <c r="P28" s="34">
        <f t="shared" si="36"/>
        <v>0</v>
      </c>
      <c r="Q28" s="29">
        <f t="shared" si="8"/>
        <v>51</v>
      </c>
      <c r="R28" s="29"/>
      <c r="S28" s="21">
        <v>3.1728045325779042</v>
      </c>
      <c r="T28" s="28">
        <v>780</v>
      </c>
      <c r="U28" s="36">
        <v>44384</v>
      </c>
      <c r="V28" s="37" t="s">
        <v>1197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1.9160796296296297E-2</v>
      </c>
      <c r="AD28" s="39">
        <f t="shared" si="12"/>
        <v>-0.31730278666666667</v>
      </c>
      <c r="AE28" s="25">
        <v>-3.64</v>
      </c>
      <c r="AF28" s="25">
        <v>-1.53019999999999</v>
      </c>
      <c r="AG28" s="25">
        <v>0</v>
      </c>
    </row>
    <row r="29" spans="1:33" ht="15.75" customHeight="1" x14ac:dyDescent="0.2">
      <c r="A29" s="14" t="s">
        <v>71</v>
      </c>
      <c r="B29" s="14" t="s">
        <v>689</v>
      </c>
      <c r="C29" s="15">
        <f t="shared" si="4"/>
        <v>7.0014285714285709</v>
      </c>
      <c r="D29" s="16">
        <v>49</v>
      </c>
      <c r="E29" s="16">
        <v>0</v>
      </c>
      <c r="F29" s="17">
        <v>343.07</v>
      </c>
      <c r="G29" s="17">
        <v>0</v>
      </c>
      <c r="H29" s="31">
        <f t="shared" si="1"/>
        <v>0</v>
      </c>
      <c r="I29" s="31">
        <f t="shared" si="2"/>
        <v>0.11058591050760744</v>
      </c>
      <c r="J29" s="32">
        <f t="shared" si="5"/>
        <v>37.938708317844885</v>
      </c>
      <c r="K29" s="32">
        <f t="shared" si="3"/>
        <v>0.77425935342540586</v>
      </c>
      <c r="L29" s="16">
        <v>52</v>
      </c>
      <c r="M29" s="33">
        <f t="shared" si="6"/>
        <v>0.94230769230769229</v>
      </c>
      <c r="N29" s="16">
        <v>42</v>
      </c>
      <c r="O29" s="34">
        <f t="shared" ref="O29:P29" si="37">D29/7</f>
        <v>7</v>
      </c>
      <c r="P29" s="34">
        <f t="shared" si="37"/>
        <v>0</v>
      </c>
      <c r="Q29" s="29">
        <f t="shared" si="8"/>
        <v>6</v>
      </c>
      <c r="R29" s="29"/>
      <c r="S29" s="21">
        <v>3.878326996197718</v>
      </c>
      <c r="T29" s="28">
        <v>600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1.9160796296296297E-2</v>
      </c>
      <c r="AD29" s="39">
        <f t="shared" si="12"/>
        <v>-1.2956530455555555</v>
      </c>
      <c r="AE29" s="25">
        <v>-3.64</v>
      </c>
      <c r="AF29" s="25">
        <v>-1.5105130333999901</v>
      </c>
      <c r="AG29" s="25">
        <v>0</v>
      </c>
    </row>
    <row r="30" spans="1:33" ht="15.75" customHeight="1" x14ac:dyDescent="0.2">
      <c r="A30" s="14" t="s">
        <v>72</v>
      </c>
      <c r="B30" s="14" t="s">
        <v>898</v>
      </c>
      <c r="C30" s="15">
        <f t="shared" si="4"/>
        <v>7.4982352941176451</v>
      </c>
      <c r="D30" s="16">
        <v>17</v>
      </c>
      <c r="E30" s="16">
        <v>0</v>
      </c>
      <c r="F30" s="17">
        <v>127.46999999999997</v>
      </c>
      <c r="G30" s="17">
        <v>0</v>
      </c>
      <c r="H30" s="31">
        <f t="shared" si="1"/>
        <v>0</v>
      </c>
      <c r="I30" s="31">
        <f t="shared" si="2"/>
        <v>0.15957688986498023</v>
      </c>
      <c r="J30" s="32">
        <f t="shared" si="5"/>
        <v>20.341266151089023</v>
      </c>
      <c r="K30" s="32">
        <f t="shared" si="3"/>
        <v>1.1965450677111189</v>
      </c>
      <c r="L30" s="16">
        <v>29</v>
      </c>
      <c r="M30" s="33">
        <f t="shared" si="6"/>
        <v>0.58620689655172409</v>
      </c>
      <c r="N30" s="16">
        <v>26</v>
      </c>
      <c r="O30" s="34">
        <f t="shared" ref="O30:P30" si="38">D30/7</f>
        <v>2.4285714285714284</v>
      </c>
      <c r="P30" s="34">
        <f t="shared" si="38"/>
        <v>0</v>
      </c>
      <c r="Q30" s="29">
        <f t="shared" si="8"/>
        <v>10</v>
      </c>
      <c r="R30" s="29"/>
      <c r="S30" s="21">
        <v>7.5974842767295598</v>
      </c>
      <c r="T30" s="28">
        <v>600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1.9160796296296297E-2</v>
      </c>
      <c r="AD30" s="39">
        <f t="shared" si="12"/>
        <v>-0.44951228111111108</v>
      </c>
      <c r="AE30" s="25">
        <v>-3.64</v>
      </c>
      <c r="AF30" s="25">
        <v>-1.5105130333999901</v>
      </c>
      <c r="AG30" s="25">
        <v>0</v>
      </c>
    </row>
    <row r="31" spans="1:33" ht="15.75" customHeight="1" x14ac:dyDescent="0.2">
      <c r="A31" s="14" t="s">
        <v>73</v>
      </c>
      <c r="B31" s="50" t="s">
        <v>98</v>
      </c>
      <c r="C31" s="15">
        <f t="shared" si="4"/>
        <v>8.3943750000000019</v>
      </c>
      <c r="D31" s="16">
        <v>16</v>
      </c>
      <c r="E31" s="16">
        <v>2</v>
      </c>
      <c r="F31" s="17">
        <v>134.31000000000003</v>
      </c>
      <c r="G31" s="42">
        <v>0</v>
      </c>
      <c r="H31" s="31">
        <f t="shared" si="1"/>
        <v>0</v>
      </c>
      <c r="I31" s="31">
        <f t="shared" si="2"/>
        <v>0.23328286116728317</v>
      </c>
      <c r="J31" s="32">
        <f t="shared" si="5"/>
        <v>31.33222108337781</v>
      </c>
      <c r="K31" s="32">
        <f t="shared" si="3"/>
        <v>1.9582638177111131</v>
      </c>
      <c r="L31" s="16">
        <v>38</v>
      </c>
      <c r="M31" s="33">
        <f t="shared" si="6"/>
        <v>0.42105263157894735</v>
      </c>
      <c r="N31" s="16">
        <v>6</v>
      </c>
      <c r="O31" s="34">
        <f t="shared" ref="O31:P32" si="39">D31/7</f>
        <v>2.2857142857142856</v>
      </c>
      <c r="P31" s="34">
        <f t="shared" si="39"/>
        <v>0.2857142857142857</v>
      </c>
      <c r="Q31" s="29">
        <f t="shared" si="8"/>
        <v>2</v>
      </c>
      <c r="R31" s="29"/>
      <c r="S31" s="21">
        <v>11.423423423423399</v>
      </c>
      <c r="T31" s="14">
        <v>300</v>
      </c>
      <c r="U31" s="22">
        <v>180</v>
      </c>
      <c r="V31" s="1" t="s">
        <v>1472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1.9160796296296297E-2</v>
      </c>
      <c r="AD31" s="39">
        <f t="shared" si="12"/>
        <v>-0.42307038222222221</v>
      </c>
      <c r="AE31" s="43">
        <v>-3.64</v>
      </c>
      <c r="AF31" s="43">
        <v>-1.5105130333999999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8.74</v>
      </c>
      <c r="D32" s="52">
        <v>6</v>
      </c>
      <c r="E32" s="52">
        <v>0</v>
      </c>
      <c r="F32" s="53">
        <v>52.44</v>
      </c>
      <c r="G32" s="53">
        <v>0</v>
      </c>
      <c r="H32" s="31">
        <f t="shared" si="1"/>
        <v>0</v>
      </c>
      <c r="I32" s="31">
        <f t="shared" si="2"/>
        <v>0.25767106037884674</v>
      </c>
      <c r="J32" s="32">
        <f t="shared" si="5"/>
        <v>13.512270406266722</v>
      </c>
      <c r="K32" s="32">
        <f t="shared" si="3"/>
        <v>2.2520450677111206</v>
      </c>
      <c r="L32" s="52">
        <v>19</v>
      </c>
      <c r="M32" s="33">
        <f t="shared" si="6"/>
        <v>0.31578947368421051</v>
      </c>
      <c r="N32" s="52">
        <v>2</v>
      </c>
      <c r="O32" s="34">
        <f t="shared" si="39"/>
        <v>0.8571428571428571</v>
      </c>
      <c r="P32" s="34">
        <f t="shared" si="39"/>
        <v>0</v>
      </c>
      <c r="Q32" s="29">
        <f t="shared" si="8"/>
        <v>2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3.7380952380952381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1.9160796296296297E-2</v>
      </c>
      <c r="AD32" s="39">
        <f t="shared" si="12"/>
        <v>-0.15865139333333333</v>
      </c>
      <c r="AE32" s="58">
        <v>-3.64</v>
      </c>
      <c r="AF32" s="58">
        <v>-1.5105130333999901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6" customWidth="1"/>
    <col min="22" max="22" width="6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Info!B1:BJ5000""),3,FALSE),"""")"),"3 Ft Extension Cord with 3 Electrical Power Outlet - 16/3 Durable White Cable - Pack of 2")</f>
        <v>3 Ft Extension Cord with 3 Electrical Power Outlet - 16/3 Durable White Cable - Pack of 2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Info!B1:BJ5000""),2,FALSE),"""")"),"B07VKFL7SK")</f>
        <v>B07VKFL7SK</v>
      </c>
      <c r="B2" s="3" t="s">
        <v>1198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90.5" customHeight="1" x14ac:dyDescent="0.2">
      <c r="A3" s="76" t="s">
        <v>30</v>
      </c>
      <c r="B3" s="77"/>
      <c r="C3" s="47">
        <f>((AE32+AF32)/0.85)*-1</f>
        <v>8.1009329465882356</v>
      </c>
      <c r="D3" s="5">
        <f>SUM(D4:D99765)</f>
        <v>432</v>
      </c>
      <c r="E3" s="5"/>
      <c r="F3" s="6">
        <f t="shared" ref="F3:G3" si="0">SUM(F4:F99765)</f>
        <v>5453.4699999999975</v>
      </c>
      <c r="G3" s="6">
        <f t="shared" si="0"/>
        <v>-0.1</v>
      </c>
      <c r="H3" s="7">
        <f t="shared" ref="H3:H32" si="1">G3/F3*-1</f>
        <v>1.8336948768398845E-5</v>
      </c>
      <c r="I3" s="8">
        <f t="shared" ref="I3:I32" si="2">J3/F3</f>
        <v>0.25660392595314985</v>
      </c>
      <c r="J3" s="6">
        <f>SUM(J4:J99765)</f>
        <v>1399.3818120677233</v>
      </c>
      <c r="K3" s="6">
        <f t="shared" ref="K3:K32" si="3">J3/D3</f>
        <v>3.2393097501567669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6.5 - April
5 - May
4.5 - June
5 - July
4.5 - Aug
4 - Sept
3.5 - Oct
4.5 - Nov
4 - Dec
2.5 - Jan
2.5 - Feb")</f>
        <v>3 - March
6.5 - April
5 - May
4.5 - June
5 - July
4.5 - Aug
4 - Sept
3.5 - Oct
4.5 - Nov
4 - Dec
2.5 -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0</v>
      </c>
      <c r="X3" s="7">
        <f>W3/D3</f>
        <v>0</v>
      </c>
      <c r="Y3" s="6"/>
      <c r="Z3" s="5"/>
      <c r="AA3" s="5"/>
      <c r="AB3" s="5"/>
      <c r="AC3" s="5"/>
      <c r="AD3" s="6">
        <f>SUM(AD4:AD99765)</f>
        <v>-12.171024999999998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Info!B2:BZ7000""),37,FALSE)),"""")*-1"),-2.6357930046)</f>
        <v>-2.6357930046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5.5401069518716497</v>
      </c>
      <c r="T4" s="14">
        <v>660</v>
      </c>
      <c r="U4" s="22">
        <v>195</v>
      </c>
      <c r="V4" s="23" t="s">
        <v>1199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-2.4285811965811965</v>
      </c>
      <c r="AG4" s="25">
        <v>0</v>
      </c>
    </row>
    <row r="5" spans="1:33" ht="15.75" customHeight="1" x14ac:dyDescent="0.2">
      <c r="A5" s="28" t="s">
        <v>35</v>
      </c>
      <c r="B5" s="28" t="s">
        <v>100</v>
      </c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1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>
        <v>4.4097560975609698</v>
      </c>
      <c r="T5" s="28">
        <v>660</v>
      </c>
      <c r="U5" s="36">
        <v>195</v>
      </c>
      <c r="V5" s="37" t="s">
        <v>1199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-2.4285811965811965</v>
      </c>
      <c r="AG5" s="39">
        <v>0</v>
      </c>
    </row>
    <row r="6" spans="1:33" ht="15.75" customHeight="1" x14ac:dyDescent="0.2">
      <c r="A6" s="28" t="s">
        <v>37</v>
      </c>
      <c r="B6" s="28" t="s">
        <v>102</v>
      </c>
      <c r="C6" s="15">
        <f t="shared" si="4"/>
        <v>11.15</v>
      </c>
      <c r="D6" s="29">
        <v>1</v>
      </c>
      <c r="E6" s="29">
        <v>0</v>
      </c>
      <c r="F6" s="30">
        <v>11.15</v>
      </c>
      <c r="G6" s="30">
        <v>0</v>
      </c>
      <c r="H6" s="31">
        <f t="shared" si="1"/>
        <v>0</v>
      </c>
      <c r="I6" s="31">
        <f t="shared" si="2"/>
        <v>0.19025280748150702</v>
      </c>
      <c r="J6" s="32">
        <f t="shared" si="5"/>
        <v>2.1213188034188035</v>
      </c>
      <c r="K6" s="32">
        <f t="shared" si="3"/>
        <v>2.1213188034188035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0.14285714285714285</v>
      </c>
      <c r="P6" s="34">
        <f t="shared" si="14"/>
        <v>0</v>
      </c>
      <c r="Q6" s="29">
        <f t="shared" si="8"/>
        <v>0</v>
      </c>
      <c r="R6" s="29"/>
      <c r="S6" s="35" t="e">
        <v>#N/A</v>
      </c>
      <c r="T6" s="28">
        <v>465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0.02</v>
      </c>
      <c r="AD6" s="39">
        <f t="shared" si="12"/>
        <v>-2.76E-2</v>
      </c>
      <c r="AE6" s="39">
        <v>-4.9000000000000004</v>
      </c>
      <c r="AF6" s="39">
        <v>-2.4285811965811965</v>
      </c>
      <c r="AG6" s="39">
        <v>0</v>
      </c>
    </row>
    <row r="7" spans="1:33" ht="15.75" customHeight="1" x14ac:dyDescent="0.2">
      <c r="A7" s="28" t="s">
        <v>39</v>
      </c>
      <c r="B7" s="28" t="s">
        <v>1200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60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6.21782178217821</v>
      </c>
      <c r="T7" s="28">
        <v>465</v>
      </c>
      <c r="U7" s="36">
        <v>120</v>
      </c>
      <c r="V7" s="37" t="s">
        <v>1201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-2.4285811965811965</v>
      </c>
      <c r="AG7" s="39">
        <v>0</v>
      </c>
    </row>
    <row r="8" spans="1:33" ht="15.75" customHeight="1" x14ac:dyDescent="0.2">
      <c r="A8" s="28" t="s">
        <v>41</v>
      </c>
      <c r="B8" s="28" t="s">
        <v>1202</v>
      </c>
      <c r="C8" s="15">
        <f t="shared" si="4"/>
        <v>11.854799999999997</v>
      </c>
      <c r="D8" s="29">
        <v>25</v>
      </c>
      <c r="E8" s="29">
        <v>1</v>
      </c>
      <c r="F8" s="30">
        <v>296.36999999999995</v>
      </c>
      <c r="G8" s="30">
        <v>0</v>
      </c>
      <c r="H8" s="31">
        <f t="shared" si="1"/>
        <v>0</v>
      </c>
      <c r="I8" s="31">
        <f t="shared" si="2"/>
        <v>0.2293083814151228</v>
      </c>
      <c r="J8" s="32">
        <f t="shared" si="5"/>
        <v>67.960124999999934</v>
      </c>
      <c r="K8" s="32">
        <f t="shared" si="3"/>
        <v>2.7184049999999975</v>
      </c>
      <c r="L8" s="29">
        <v>27</v>
      </c>
      <c r="M8" s="33">
        <f t="shared" si="6"/>
        <v>0.92592592592592593</v>
      </c>
      <c r="N8" s="29">
        <v>39</v>
      </c>
      <c r="O8" s="34">
        <f t="shared" ref="O8:P8" si="16">D8/7</f>
        <v>3.5714285714285716</v>
      </c>
      <c r="P8" s="34">
        <f t="shared" si="16"/>
        <v>0.14285714285714285</v>
      </c>
      <c r="Q8" s="29">
        <f t="shared" si="8"/>
        <v>10</v>
      </c>
      <c r="R8" s="29"/>
      <c r="S8" s="35">
        <v>5.3</v>
      </c>
      <c r="T8" s="28">
        <v>465</v>
      </c>
      <c r="U8" s="36">
        <v>120</v>
      </c>
      <c r="V8" s="37" t="s">
        <v>1203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2.0416666666666666E-2</v>
      </c>
      <c r="AD8" s="39">
        <f t="shared" si="12"/>
        <v>-0.70437499999999997</v>
      </c>
      <c r="AE8" s="39">
        <v>-4.9000000000000004</v>
      </c>
      <c r="AF8" s="39">
        <v>-2.4300000000000002</v>
      </c>
      <c r="AG8" s="39">
        <v>0</v>
      </c>
    </row>
    <row r="9" spans="1:33" ht="15.75" customHeight="1" x14ac:dyDescent="0.2">
      <c r="A9" s="28" t="s">
        <v>43</v>
      </c>
      <c r="B9" s="28" t="s">
        <v>1204</v>
      </c>
      <c r="C9" s="15">
        <f t="shared" si="4"/>
        <v>13.644545454545455</v>
      </c>
      <c r="D9" s="29">
        <v>33</v>
      </c>
      <c r="E9" s="29">
        <v>2</v>
      </c>
      <c r="F9" s="30">
        <v>450.27</v>
      </c>
      <c r="G9" s="30">
        <v>0</v>
      </c>
      <c r="H9" s="31">
        <f t="shared" si="1"/>
        <v>0</v>
      </c>
      <c r="I9" s="31">
        <f t="shared" si="2"/>
        <v>0.30944745261105461</v>
      </c>
      <c r="J9" s="32">
        <f t="shared" si="5"/>
        <v>139.33490448717956</v>
      </c>
      <c r="K9" s="32">
        <f t="shared" si="3"/>
        <v>4.2222698329448347</v>
      </c>
      <c r="L9" s="29">
        <v>52</v>
      </c>
      <c r="M9" s="33">
        <f t="shared" si="6"/>
        <v>0.63461538461538458</v>
      </c>
      <c r="N9" s="29">
        <v>3</v>
      </c>
      <c r="O9" s="34">
        <f t="shared" ref="O9:P9" si="17">D9/7</f>
        <v>4.7142857142857144</v>
      </c>
      <c r="P9" s="34">
        <f t="shared" si="17"/>
        <v>0.2857142857142857</v>
      </c>
      <c r="Q9" s="29">
        <f t="shared" si="8"/>
        <v>0</v>
      </c>
      <c r="R9" s="29"/>
      <c r="S9" s="35">
        <v>5.3333333333333304</v>
      </c>
      <c r="T9" s="28">
        <v>465</v>
      </c>
      <c r="U9" s="36">
        <v>120</v>
      </c>
      <c r="V9" s="37" t="s">
        <v>1205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2.0416666666666666E-2</v>
      </c>
      <c r="AD9" s="39">
        <f t="shared" si="12"/>
        <v>-0.92977499999999991</v>
      </c>
      <c r="AE9" s="39">
        <v>-4.9000000000000004</v>
      </c>
      <c r="AF9" s="39">
        <v>-2.4474188034187998</v>
      </c>
      <c r="AG9" s="39">
        <v>0</v>
      </c>
    </row>
    <row r="10" spans="1:33" ht="15.75" customHeight="1" x14ac:dyDescent="0.2">
      <c r="A10" s="28" t="s">
        <v>45</v>
      </c>
      <c r="B10" s="28" t="s">
        <v>1206</v>
      </c>
      <c r="C10" s="15">
        <f t="shared" si="4"/>
        <v>14.93</v>
      </c>
      <c r="D10" s="29">
        <v>4</v>
      </c>
      <c r="E10" s="29">
        <v>0</v>
      </c>
      <c r="F10" s="30">
        <v>59.72</v>
      </c>
      <c r="G10" s="30">
        <v>0</v>
      </c>
      <c r="H10" s="31">
        <f t="shared" si="1"/>
        <v>0</v>
      </c>
      <c r="I10" s="31">
        <f t="shared" si="2"/>
        <v>0.35598835877971874</v>
      </c>
      <c r="J10" s="32">
        <f t="shared" si="5"/>
        <v>21.259624786324803</v>
      </c>
      <c r="K10" s="32">
        <f t="shared" si="3"/>
        <v>5.3149061965812008</v>
      </c>
      <c r="L10" s="29">
        <v>22</v>
      </c>
      <c r="M10" s="33">
        <f t="shared" si="6"/>
        <v>0.18181818181818182</v>
      </c>
      <c r="N10" s="29">
        <v>44</v>
      </c>
      <c r="O10" s="34">
        <f t="shared" ref="O10:P10" si="18">D10/7</f>
        <v>0.5714285714285714</v>
      </c>
      <c r="P10" s="34">
        <f t="shared" si="18"/>
        <v>0</v>
      </c>
      <c r="Q10" s="29">
        <f t="shared" si="8"/>
        <v>77</v>
      </c>
      <c r="R10" s="29"/>
      <c r="S10" s="35">
        <v>6.0148148148148097</v>
      </c>
      <c r="T10" s="28">
        <v>465</v>
      </c>
      <c r="U10" s="36">
        <v>120</v>
      </c>
      <c r="V10" s="37" t="s">
        <v>1207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2.0416666666666666E-2</v>
      </c>
      <c r="AD10" s="39">
        <f t="shared" si="12"/>
        <v>-0.11269999999999999</v>
      </c>
      <c r="AE10" s="39">
        <v>-4.9000000000000004</v>
      </c>
      <c r="AF10" s="39">
        <v>-2.4474188034187998</v>
      </c>
      <c r="AG10" s="39">
        <v>0</v>
      </c>
    </row>
    <row r="11" spans="1:33" ht="15.75" customHeight="1" x14ac:dyDescent="0.2">
      <c r="A11" s="28" t="s">
        <v>47</v>
      </c>
      <c r="B11" s="28" t="s">
        <v>473</v>
      </c>
      <c r="C11" s="15">
        <f t="shared" si="4"/>
        <v>14.206250000000001</v>
      </c>
      <c r="D11" s="29">
        <v>8</v>
      </c>
      <c r="E11" s="29">
        <v>2</v>
      </c>
      <c r="F11" s="30">
        <v>113.65</v>
      </c>
      <c r="G11" s="30">
        <v>-0.1</v>
      </c>
      <c r="H11" s="31">
        <f t="shared" si="1"/>
        <v>8.7989441267047959E-4</v>
      </c>
      <c r="I11" s="31">
        <f t="shared" si="2"/>
        <v>0.32994060336691244</v>
      </c>
      <c r="J11" s="32">
        <f t="shared" si="5"/>
        <v>37.497749572649603</v>
      </c>
      <c r="K11" s="32">
        <f t="shared" si="3"/>
        <v>4.6872186965812004</v>
      </c>
      <c r="L11" s="29">
        <v>19</v>
      </c>
      <c r="M11" s="33">
        <f t="shared" si="6"/>
        <v>0.42105263157894735</v>
      </c>
      <c r="N11" s="29">
        <v>115</v>
      </c>
      <c r="O11" s="34">
        <f t="shared" ref="O11:P11" si="19">D11/7</f>
        <v>1.1428571428571428</v>
      </c>
      <c r="P11" s="34">
        <f t="shared" si="19"/>
        <v>0.2857142857142857</v>
      </c>
      <c r="Q11" s="29">
        <f t="shared" si="8"/>
        <v>80</v>
      </c>
      <c r="R11" s="29"/>
      <c r="S11" s="35">
        <v>3.69911504424778</v>
      </c>
      <c r="T11" s="28">
        <v>479</v>
      </c>
      <c r="U11" s="36">
        <v>120</v>
      </c>
      <c r="V11" s="37" t="s">
        <v>1208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2.0416666666666666E-2</v>
      </c>
      <c r="AD11" s="39">
        <f t="shared" si="12"/>
        <v>-0.22539999999999999</v>
      </c>
      <c r="AE11" s="39">
        <v>-4.9000000000000004</v>
      </c>
      <c r="AF11" s="39">
        <v>-2.4474188034187998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10.934193548387098</v>
      </c>
      <c r="D12" s="29">
        <v>31</v>
      </c>
      <c r="E12" s="29">
        <v>1</v>
      </c>
      <c r="F12" s="30">
        <v>338.96000000000004</v>
      </c>
      <c r="G12" s="30">
        <v>0</v>
      </c>
      <c r="H12" s="31">
        <f t="shared" si="1"/>
        <v>0</v>
      </c>
      <c r="I12" s="31">
        <f t="shared" si="2"/>
        <v>0.17545607769063382</v>
      </c>
      <c r="J12" s="32">
        <f t="shared" si="5"/>
        <v>59.472592094017244</v>
      </c>
      <c r="K12" s="32">
        <f t="shared" si="3"/>
        <v>1.9184707127102336</v>
      </c>
      <c r="L12" s="29">
        <v>24</v>
      </c>
      <c r="M12" s="33">
        <f t="shared" si="6"/>
        <v>1.2916666666666667</v>
      </c>
      <c r="N12" s="29">
        <v>64</v>
      </c>
      <c r="O12" s="34">
        <f t="shared" ref="O12:P12" si="20">D12/7</f>
        <v>4.4285714285714288</v>
      </c>
      <c r="P12" s="34">
        <f t="shared" si="20"/>
        <v>0.14285714285714285</v>
      </c>
      <c r="Q12" s="29">
        <f t="shared" si="8"/>
        <v>14</v>
      </c>
      <c r="R12" s="29"/>
      <c r="S12" s="35">
        <v>4.99481865284974</v>
      </c>
      <c r="T12" s="28">
        <v>360</v>
      </c>
      <c r="U12" s="36">
        <v>210</v>
      </c>
      <c r="V12" s="37" t="s">
        <v>1209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2.0416666666666666E-2</v>
      </c>
      <c r="AD12" s="39">
        <f t="shared" si="12"/>
        <v>-0.87342500000000001</v>
      </c>
      <c r="AE12" s="39">
        <v>-4.9000000000000004</v>
      </c>
      <c r="AF12" s="39">
        <v>-2.4474188034187998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10.606956521739129</v>
      </c>
      <c r="D13" s="29">
        <v>23</v>
      </c>
      <c r="E13" s="29">
        <v>1</v>
      </c>
      <c r="F13" s="32">
        <v>243.95999999999995</v>
      </c>
      <c r="G13" s="30">
        <v>0</v>
      </c>
      <c r="H13" s="31">
        <f t="shared" si="1"/>
        <v>0</v>
      </c>
      <c r="I13" s="31">
        <f t="shared" si="2"/>
        <v>0.14642007569546972</v>
      </c>
      <c r="J13" s="32">
        <f t="shared" si="5"/>
        <v>35.720641666666786</v>
      </c>
      <c r="K13" s="32">
        <f t="shared" si="3"/>
        <v>1.5530713768115993</v>
      </c>
      <c r="L13" s="29">
        <v>25</v>
      </c>
      <c r="M13" s="33">
        <f t="shared" si="6"/>
        <v>0.92</v>
      </c>
      <c r="N13" s="29">
        <v>177</v>
      </c>
      <c r="O13" s="34">
        <f t="shared" ref="O13:P13" si="21">D13/7</f>
        <v>3.2857142857142856</v>
      </c>
      <c r="P13" s="34">
        <f t="shared" si="21"/>
        <v>0.14285714285714285</v>
      </c>
      <c r="Q13" s="29">
        <f t="shared" si="8"/>
        <v>51</v>
      </c>
      <c r="R13" s="29"/>
      <c r="S13" s="35">
        <v>3.2262295081967198</v>
      </c>
      <c r="T13" s="28">
        <v>345</v>
      </c>
      <c r="U13" s="36">
        <v>210</v>
      </c>
      <c r="V13" s="37" t="s">
        <v>1210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2.0416666666666666E-2</v>
      </c>
      <c r="AD13" s="39">
        <f t="shared" si="12"/>
        <v>-0.64802499999999996</v>
      </c>
      <c r="AE13" s="39">
        <v>-4.9000000000000004</v>
      </c>
      <c r="AF13" s="39">
        <v>-2.5346666666666602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10.991842105263155</v>
      </c>
      <c r="D14" s="29">
        <v>38</v>
      </c>
      <c r="E14" s="29">
        <v>0</v>
      </c>
      <c r="F14" s="32">
        <v>417.68999999999988</v>
      </c>
      <c r="G14" s="30">
        <v>0</v>
      </c>
      <c r="H14" s="31">
        <f t="shared" si="1"/>
        <v>0</v>
      </c>
      <c r="I14" s="31">
        <f t="shared" si="2"/>
        <v>0.17105632566416915</v>
      </c>
      <c r="J14" s="32">
        <f t="shared" si="5"/>
        <v>71.448516666666791</v>
      </c>
      <c r="K14" s="32">
        <f t="shared" si="3"/>
        <v>1.8802241228070209</v>
      </c>
      <c r="L14" s="29">
        <v>32</v>
      </c>
      <c r="M14" s="33">
        <f t="shared" si="6"/>
        <v>1.1875</v>
      </c>
      <c r="N14" s="29">
        <v>137</v>
      </c>
      <c r="O14" s="34">
        <f t="shared" ref="O14:P14" si="22">D14/7</f>
        <v>5.4285714285714288</v>
      </c>
      <c r="P14" s="34">
        <f t="shared" si="22"/>
        <v>0</v>
      </c>
      <c r="Q14" s="29">
        <f t="shared" si="8"/>
        <v>25</v>
      </c>
      <c r="R14" s="29"/>
      <c r="S14" s="35">
        <v>3.4933333333333301</v>
      </c>
      <c r="T14" s="28">
        <v>345</v>
      </c>
      <c r="U14" s="36">
        <v>210</v>
      </c>
      <c r="V14" s="37" t="s">
        <v>1210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2.0416666666666666E-2</v>
      </c>
      <c r="AD14" s="39">
        <f t="shared" si="12"/>
        <v>-1.0706499999999999</v>
      </c>
      <c r="AE14" s="39">
        <v>-4.9000000000000004</v>
      </c>
      <c r="AF14" s="39">
        <v>-2.5346666666666602</v>
      </c>
      <c r="AG14" s="39">
        <v>0</v>
      </c>
    </row>
    <row r="15" spans="1:33" ht="15.75" customHeight="1" x14ac:dyDescent="0.2">
      <c r="A15" s="28" t="s">
        <v>54</v>
      </c>
      <c r="B15" s="28" t="s">
        <v>149</v>
      </c>
      <c r="C15" s="15">
        <f t="shared" si="4"/>
        <v>11.291379310344826</v>
      </c>
      <c r="D15" s="29">
        <v>29</v>
      </c>
      <c r="E15" s="29">
        <v>5</v>
      </c>
      <c r="F15" s="32">
        <v>327.45</v>
      </c>
      <c r="G15" s="30">
        <v>0</v>
      </c>
      <c r="H15" s="31">
        <f t="shared" si="1"/>
        <v>0</v>
      </c>
      <c r="I15" s="31">
        <f t="shared" si="2"/>
        <v>0.18729605028757612</v>
      </c>
      <c r="J15" s="32">
        <f t="shared" si="5"/>
        <v>61.330091666666803</v>
      </c>
      <c r="K15" s="32">
        <f t="shared" si="3"/>
        <v>2.1148307471264416</v>
      </c>
      <c r="L15" s="29">
        <v>33</v>
      </c>
      <c r="M15" s="33">
        <f t="shared" si="6"/>
        <v>0.87878787878787878</v>
      </c>
      <c r="N15" s="29">
        <v>102</v>
      </c>
      <c r="O15" s="34">
        <f t="shared" ref="O15:P15" si="23">D15/7</f>
        <v>4.1428571428571432</v>
      </c>
      <c r="P15" s="34">
        <f t="shared" si="23"/>
        <v>0.7142857142857143</v>
      </c>
      <c r="Q15" s="29">
        <f t="shared" si="8"/>
        <v>21</v>
      </c>
      <c r="R15" s="29"/>
      <c r="S15" s="35">
        <v>5.1336898395721899</v>
      </c>
      <c r="T15" s="28">
        <v>345</v>
      </c>
      <c r="U15" s="36">
        <v>210</v>
      </c>
      <c r="V15" s="37" t="s">
        <v>1211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2.0416666666666666E-2</v>
      </c>
      <c r="AD15" s="39">
        <f t="shared" si="12"/>
        <v>-0.817075</v>
      </c>
      <c r="AE15" s="39">
        <v>-4.9000000000000004</v>
      </c>
      <c r="AF15" s="39">
        <v>-2.5546666666666602</v>
      </c>
      <c r="AG15" s="39">
        <v>0</v>
      </c>
    </row>
    <row r="16" spans="1:33" ht="15.75" customHeight="1" x14ac:dyDescent="0.2">
      <c r="A16" s="28" t="s">
        <v>56</v>
      </c>
      <c r="B16" s="28" t="s">
        <v>1212</v>
      </c>
      <c r="C16" s="15">
        <f t="shared" si="4"/>
        <v>11.397499999999996</v>
      </c>
      <c r="D16" s="29">
        <v>24</v>
      </c>
      <c r="E16" s="29">
        <v>1</v>
      </c>
      <c r="F16" s="32">
        <v>273.53999999999991</v>
      </c>
      <c r="G16" s="30">
        <v>0</v>
      </c>
      <c r="H16" s="31">
        <f t="shared" si="1"/>
        <v>0</v>
      </c>
      <c r="I16" s="31">
        <f t="shared" si="2"/>
        <v>0.19346640345104946</v>
      </c>
      <c r="J16" s="32">
        <f t="shared" si="5"/>
        <v>52.92080000000005</v>
      </c>
      <c r="K16" s="32">
        <f t="shared" si="3"/>
        <v>2.2050333333333354</v>
      </c>
      <c r="L16" s="29">
        <v>34</v>
      </c>
      <c r="M16" s="33">
        <f t="shared" si="6"/>
        <v>0.70588235294117652</v>
      </c>
      <c r="N16" s="29">
        <v>77</v>
      </c>
      <c r="O16" s="34">
        <f t="shared" ref="O16:P16" si="24">D16/7</f>
        <v>3.4285714285714284</v>
      </c>
      <c r="P16" s="34">
        <f t="shared" si="24"/>
        <v>0.14285714285714285</v>
      </c>
      <c r="Q16" s="29">
        <f t="shared" si="8"/>
        <v>21</v>
      </c>
      <c r="R16" s="29"/>
      <c r="S16" s="35">
        <v>3.60474308300395</v>
      </c>
      <c r="T16" s="28">
        <v>345</v>
      </c>
      <c r="U16" s="36">
        <v>210</v>
      </c>
      <c r="V16" s="37" t="s">
        <v>1211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2.0416666666666666E-2</v>
      </c>
      <c r="AD16" s="39">
        <f t="shared" si="12"/>
        <v>-0.67619999999999991</v>
      </c>
      <c r="AE16" s="39">
        <v>-4.9000000000000004</v>
      </c>
      <c r="AF16" s="39">
        <v>-2.5546666666666602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11.099999999999998</v>
      </c>
      <c r="D17" s="29">
        <v>25</v>
      </c>
      <c r="E17" s="29">
        <v>10</v>
      </c>
      <c r="F17" s="32">
        <v>277.49999999999994</v>
      </c>
      <c r="G17" s="30">
        <v>0</v>
      </c>
      <c r="H17" s="31">
        <f t="shared" si="1"/>
        <v>0</v>
      </c>
      <c r="I17" s="31">
        <f t="shared" si="2"/>
        <v>0.17587012012012049</v>
      </c>
      <c r="J17" s="32">
        <f t="shared" si="5"/>
        <v>48.803958333333426</v>
      </c>
      <c r="K17" s="32">
        <f t="shared" si="3"/>
        <v>1.952158333333337</v>
      </c>
      <c r="L17" s="29">
        <v>36</v>
      </c>
      <c r="M17" s="33">
        <f t="shared" si="6"/>
        <v>0.69444444444444442</v>
      </c>
      <c r="N17" s="29">
        <v>60</v>
      </c>
      <c r="O17" s="34">
        <f t="shared" ref="O17:P17" si="25">D17/7</f>
        <v>3.5714285714285716</v>
      </c>
      <c r="P17" s="34">
        <f t="shared" si="25"/>
        <v>1.4285714285714286</v>
      </c>
      <c r="Q17" s="29">
        <f t="shared" si="8"/>
        <v>12</v>
      </c>
      <c r="R17" s="29"/>
      <c r="S17" s="35">
        <v>3.1768488745980701</v>
      </c>
      <c r="T17" s="28">
        <v>210</v>
      </c>
      <c r="U17" s="36">
        <v>210</v>
      </c>
      <c r="V17" s="37" t="s">
        <v>993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2.0416666666666666E-2</v>
      </c>
      <c r="AD17" s="39">
        <f t="shared" si="12"/>
        <v>-0.70437499999999997</v>
      </c>
      <c r="AE17" s="39">
        <v>-4.9000000000000004</v>
      </c>
      <c r="AF17" s="39">
        <v>-2.5546666666666602</v>
      </c>
      <c r="AG17" s="39">
        <v>0</v>
      </c>
    </row>
    <row r="18" spans="1:33" ht="15.75" customHeight="1" x14ac:dyDescent="0.2">
      <c r="A18" s="28" t="s">
        <v>59</v>
      </c>
      <c r="B18" s="28" t="s">
        <v>1213</v>
      </c>
      <c r="C18" s="15">
        <f t="shared" si="4"/>
        <v>10.999347826086952</v>
      </c>
      <c r="D18" s="29">
        <v>46</v>
      </c>
      <c r="E18" s="29">
        <v>0</v>
      </c>
      <c r="F18" s="32">
        <v>505.9699999999998</v>
      </c>
      <c r="G18" s="30">
        <v>0</v>
      </c>
      <c r="H18" s="31">
        <f t="shared" si="1"/>
        <v>0</v>
      </c>
      <c r="I18" s="31">
        <f t="shared" si="2"/>
        <v>0.16970133275358915</v>
      </c>
      <c r="J18" s="32">
        <f t="shared" si="5"/>
        <v>85.863783333333473</v>
      </c>
      <c r="K18" s="32">
        <f t="shared" si="3"/>
        <v>1.8666039855072494</v>
      </c>
      <c r="L18" s="29">
        <v>57</v>
      </c>
      <c r="M18" s="33">
        <f t="shared" si="6"/>
        <v>0.80701754385964908</v>
      </c>
      <c r="N18" s="29">
        <v>148</v>
      </c>
      <c r="O18" s="34">
        <f t="shared" ref="O18:P18" si="26">D18/7</f>
        <v>6.5714285714285712</v>
      </c>
      <c r="P18" s="34">
        <f t="shared" si="26"/>
        <v>0</v>
      </c>
      <c r="Q18" s="29">
        <f t="shared" si="8"/>
        <v>22</v>
      </c>
      <c r="R18" s="29"/>
      <c r="S18" s="35">
        <v>3.6875</v>
      </c>
      <c r="T18" s="28">
        <v>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2.0416666666666666E-2</v>
      </c>
      <c r="AD18" s="39">
        <f t="shared" si="12"/>
        <v>-1.2960499999999999</v>
      </c>
      <c r="AE18" s="39">
        <v>-4.9000000000000004</v>
      </c>
      <c r="AF18" s="39">
        <v>-2.5546666666666602</v>
      </c>
      <c r="AG18" s="39">
        <v>0</v>
      </c>
    </row>
    <row r="19" spans="1:33" ht="15.75" customHeight="1" x14ac:dyDescent="0.2">
      <c r="A19" s="28" t="s">
        <v>60</v>
      </c>
      <c r="B19" s="28" t="s">
        <v>1214</v>
      </c>
      <c r="C19" s="15">
        <f t="shared" si="4"/>
        <v>12.281290322580638</v>
      </c>
      <c r="D19" s="29">
        <v>62</v>
      </c>
      <c r="E19" s="29">
        <v>0</v>
      </c>
      <c r="F19" s="32">
        <v>761.4399999999996</v>
      </c>
      <c r="G19" s="30">
        <v>0</v>
      </c>
      <c r="H19" s="31">
        <f t="shared" si="1"/>
        <v>0</v>
      </c>
      <c r="I19" s="31">
        <f t="shared" si="2"/>
        <v>0.23094113346641407</v>
      </c>
      <c r="J19" s="32">
        <f t="shared" si="5"/>
        <v>175.84781666666623</v>
      </c>
      <c r="K19" s="32">
        <f t="shared" si="3"/>
        <v>2.8362551075268749</v>
      </c>
      <c r="L19" s="29">
        <v>69</v>
      </c>
      <c r="M19" s="33">
        <f t="shared" si="6"/>
        <v>0.89855072463768115</v>
      </c>
      <c r="N19" s="29">
        <v>86</v>
      </c>
      <c r="O19" s="34">
        <f t="shared" ref="O19:P19" si="27">D19/7</f>
        <v>8.8571428571428577</v>
      </c>
      <c r="P19" s="34">
        <f t="shared" si="27"/>
        <v>0</v>
      </c>
      <c r="Q19" s="29">
        <f t="shared" si="8"/>
        <v>9</v>
      </c>
      <c r="R19" s="29"/>
      <c r="S19" s="35">
        <v>4.2491803278688502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2.0416666666666666E-2</v>
      </c>
      <c r="AD19" s="39">
        <f t="shared" si="12"/>
        <v>-1.74685</v>
      </c>
      <c r="AE19" s="39">
        <v>-4.9000000000000004</v>
      </c>
      <c r="AF19" s="39">
        <v>-2.6746666666666665</v>
      </c>
      <c r="AG19" s="39">
        <v>0</v>
      </c>
    </row>
    <row r="20" spans="1:33" ht="15.75" customHeight="1" x14ac:dyDescent="0.2">
      <c r="A20" s="28" t="s">
        <v>62</v>
      </c>
      <c r="B20" s="28" t="s">
        <v>1215</v>
      </c>
      <c r="C20" s="15">
        <f t="shared" si="4"/>
        <v>14.819090909090908</v>
      </c>
      <c r="D20" s="29">
        <v>33</v>
      </c>
      <c r="E20" s="29">
        <v>2</v>
      </c>
      <c r="F20" s="32">
        <v>489.03</v>
      </c>
      <c r="G20" s="30">
        <v>0</v>
      </c>
      <c r="H20" s="31">
        <f t="shared" si="1"/>
        <v>0</v>
      </c>
      <c r="I20" s="31">
        <f t="shared" si="2"/>
        <v>0.33695627057644706</v>
      </c>
      <c r="J20" s="32">
        <f t="shared" si="5"/>
        <v>164.78172499999991</v>
      </c>
      <c r="K20" s="32">
        <f t="shared" si="3"/>
        <v>4.9933856060606034</v>
      </c>
      <c r="L20" s="29">
        <v>49</v>
      </c>
      <c r="M20" s="33">
        <f t="shared" si="6"/>
        <v>0.67346938775510201</v>
      </c>
      <c r="N20" s="29">
        <v>48</v>
      </c>
      <c r="O20" s="34">
        <f t="shared" ref="O20:P20" si="28">D20/7</f>
        <v>4.7142857142857144</v>
      </c>
      <c r="P20" s="34">
        <f t="shared" si="28"/>
        <v>0.2857142857142857</v>
      </c>
      <c r="Q20" s="29">
        <f t="shared" si="8"/>
        <v>9</v>
      </c>
      <c r="R20" s="29"/>
      <c r="S20" s="35">
        <v>4.7876923076922999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2.0416666666666666E-2</v>
      </c>
      <c r="AD20" s="39">
        <f t="shared" si="12"/>
        <v>-0.92977499999999991</v>
      </c>
      <c r="AE20" s="39">
        <v>-4.9000000000000004</v>
      </c>
      <c r="AF20" s="39">
        <v>-2.6746666666666665</v>
      </c>
      <c r="AG20" s="39">
        <v>0</v>
      </c>
    </row>
    <row r="21" spans="1:33" ht="15.75" customHeight="1" x14ac:dyDescent="0.2">
      <c r="A21" s="28" t="s">
        <v>63</v>
      </c>
      <c r="B21" s="28" t="s">
        <v>1121</v>
      </c>
      <c r="C21" s="15">
        <f t="shared" si="4"/>
        <v>16.422500000000003</v>
      </c>
      <c r="D21" s="29">
        <v>12</v>
      </c>
      <c r="E21" s="29">
        <v>2</v>
      </c>
      <c r="F21" s="32">
        <v>197.07000000000002</v>
      </c>
      <c r="G21" s="30">
        <v>0</v>
      </c>
      <c r="H21" s="31">
        <f t="shared" si="1"/>
        <v>0</v>
      </c>
      <c r="I21" s="31">
        <f t="shared" si="2"/>
        <v>0.38704724209671681</v>
      </c>
      <c r="J21" s="32">
        <f t="shared" si="5"/>
        <v>76.275399999999991</v>
      </c>
      <c r="K21" s="32">
        <f t="shared" si="3"/>
        <v>6.3562833333333328</v>
      </c>
      <c r="L21" s="29">
        <v>17</v>
      </c>
      <c r="M21" s="33">
        <f t="shared" si="6"/>
        <v>0.70588235294117652</v>
      </c>
      <c r="N21" s="29">
        <v>36</v>
      </c>
      <c r="O21" s="34">
        <f t="shared" ref="O21:P21" si="29">D21/7</f>
        <v>1.7142857142857142</v>
      </c>
      <c r="P21" s="34">
        <f t="shared" si="29"/>
        <v>0.2857142857142857</v>
      </c>
      <c r="Q21" s="29">
        <f t="shared" si="8"/>
        <v>18</v>
      </c>
      <c r="R21" s="29"/>
      <c r="S21" s="35">
        <v>4.2601626016260097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2.0416666666666666E-2</v>
      </c>
      <c r="AD21" s="39">
        <f t="shared" si="12"/>
        <v>-0.33809999999999996</v>
      </c>
      <c r="AE21" s="39">
        <v>-4.9000000000000004</v>
      </c>
      <c r="AF21" s="39">
        <v>-2.6746666666666665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17.96153846153846</v>
      </c>
      <c r="D22" s="29">
        <v>13</v>
      </c>
      <c r="E22" s="29">
        <v>0</v>
      </c>
      <c r="F22" s="30">
        <v>233.49999999999997</v>
      </c>
      <c r="G22" s="30">
        <v>0</v>
      </c>
      <c r="H22" s="31">
        <f t="shared" si="1"/>
        <v>0</v>
      </c>
      <c r="I22" s="31">
        <f t="shared" si="2"/>
        <v>0.42671545324768012</v>
      </c>
      <c r="J22" s="32">
        <f t="shared" si="5"/>
        <v>99.638058333333291</v>
      </c>
      <c r="K22" s="32">
        <f t="shared" si="3"/>
        <v>7.6644660256410226</v>
      </c>
      <c r="L22" s="29">
        <v>27</v>
      </c>
      <c r="M22" s="33">
        <f t="shared" si="6"/>
        <v>0.48148148148148145</v>
      </c>
      <c r="N22" s="29">
        <v>23</v>
      </c>
      <c r="O22" s="34">
        <f t="shared" ref="O22:P22" si="30">D22/7</f>
        <v>1.8571428571428572</v>
      </c>
      <c r="P22" s="34">
        <f t="shared" si="30"/>
        <v>0</v>
      </c>
      <c r="Q22" s="29">
        <f t="shared" si="8"/>
        <v>12</v>
      </c>
      <c r="R22" s="29"/>
      <c r="S22" s="35">
        <v>3.8955613577023498</v>
      </c>
      <c r="T22" s="28">
        <v>405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2.0416666666666666E-2</v>
      </c>
      <c r="AD22" s="39">
        <f t="shared" si="12"/>
        <v>-0.36627499999999996</v>
      </c>
      <c r="AE22" s="39">
        <v>-4.9000000000000004</v>
      </c>
      <c r="AF22" s="39">
        <v>-2.6746666666666665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18.393750000000001</v>
      </c>
      <c r="D23" s="29">
        <v>8</v>
      </c>
      <c r="E23" s="29">
        <v>0</v>
      </c>
      <c r="F23" s="32">
        <v>147.15</v>
      </c>
      <c r="G23" s="30">
        <v>0</v>
      </c>
      <c r="H23" s="31">
        <f t="shared" si="1"/>
        <v>0</v>
      </c>
      <c r="I23" s="31">
        <f t="shared" si="2"/>
        <v>0.43666168308981762</v>
      </c>
      <c r="J23" s="32">
        <f t="shared" si="5"/>
        <v>64.254766666666669</v>
      </c>
      <c r="K23" s="32">
        <f t="shared" si="3"/>
        <v>8.0318458333333336</v>
      </c>
      <c r="L23" s="29">
        <v>19</v>
      </c>
      <c r="M23" s="33">
        <f t="shared" si="6"/>
        <v>0.42105263157894735</v>
      </c>
      <c r="N23" s="29">
        <v>15</v>
      </c>
      <c r="O23" s="34">
        <f t="shared" ref="O23:P23" si="31">D23/7</f>
        <v>1.1428571428571428</v>
      </c>
      <c r="P23" s="34">
        <f t="shared" si="31"/>
        <v>0</v>
      </c>
      <c r="Q23" s="29">
        <f t="shared" si="8"/>
        <v>13</v>
      </c>
      <c r="R23" s="29"/>
      <c r="S23" s="35">
        <v>4.1813031161473004</v>
      </c>
      <c r="T23" s="28">
        <v>405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2.0416666666666666E-2</v>
      </c>
      <c r="AD23" s="39">
        <f t="shared" si="12"/>
        <v>-0.22539999999999999</v>
      </c>
      <c r="AE23" s="39">
        <v>-4.9000000000000004</v>
      </c>
      <c r="AF23" s="39">
        <v>-2.6746666666666665</v>
      </c>
      <c r="AG23" s="39">
        <v>0</v>
      </c>
    </row>
    <row r="24" spans="1:33" ht="15.75" customHeight="1" x14ac:dyDescent="0.2">
      <c r="A24" s="28" t="s">
        <v>66</v>
      </c>
      <c r="B24" s="28" t="s">
        <v>246</v>
      </c>
      <c r="C24" s="15">
        <f t="shared" si="4"/>
        <v>18.637777777777782</v>
      </c>
      <c r="D24" s="29">
        <v>9</v>
      </c>
      <c r="E24" s="29">
        <v>1</v>
      </c>
      <c r="F24" s="32">
        <v>167.74000000000004</v>
      </c>
      <c r="G24" s="32">
        <v>0</v>
      </c>
      <c r="H24" s="31">
        <f t="shared" si="1"/>
        <v>0</v>
      </c>
      <c r="I24" s="31">
        <f t="shared" si="2"/>
        <v>0.44207359604149293</v>
      </c>
      <c r="J24" s="32">
        <f t="shared" si="5"/>
        <v>74.153425000000041</v>
      </c>
      <c r="K24" s="32">
        <f t="shared" si="3"/>
        <v>8.2392694444444494</v>
      </c>
      <c r="L24" s="29">
        <v>25</v>
      </c>
      <c r="M24" s="33">
        <f t="shared" si="6"/>
        <v>0.36</v>
      </c>
      <c r="N24" s="29">
        <v>9</v>
      </c>
      <c r="O24" s="34">
        <f t="shared" ref="O24:P24" si="32">D24/7</f>
        <v>1.2857142857142858</v>
      </c>
      <c r="P24" s="34">
        <f t="shared" si="32"/>
        <v>0.14285714285714285</v>
      </c>
      <c r="Q24" s="29">
        <f t="shared" si="8"/>
        <v>6</v>
      </c>
      <c r="R24" s="29"/>
      <c r="S24" s="35">
        <v>4.4023668639053204</v>
      </c>
      <c r="T24" s="28">
        <v>405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2.0416666666666666E-2</v>
      </c>
      <c r="AD24" s="39">
        <f t="shared" si="12"/>
        <v>-0.25357499999999999</v>
      </c>
      <c r="AE24" s="39">
        <v>-4.9000000000000004</v>
      </c>
      <c r="AF24" s="39">
        <v>-2.6746666666666665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17.989999999999998</v>
      </c>
      <c r="D25" s="29">
        <v>6</v>
      </c>
      <c r="E25" s="29">
        <v>0</v>
      </c>
      <c r="F25" s="32">
        <v>107.94</v>
      </c>
      <c r="G25" s="32">
        <v>0</v>
      </c>
      <c r="H25" s="31">
        <f t="shared" si="1"/>
        <v>0</v>
      </c>
      <c r="I25" s="31">
        <f t="shared" si="2"/>
        <v>0.42764452473596437</v>
      </c>
      <c r="J25" s="32">
        <f t="shared" si="5"/>
        <v>46.159949999999995</v>
      </c>
      <c r="K25" s="32">
        <f t="shared" si="3"/>
        <v>7.6933249999999989</v>
      </c>
      <c r="L25" s="29">
        <v>30</v>
      </c>
      <c r="M25" s="33">
        <f t="shared" si="6"/>
        <v>0.2</v>
      </c>
      <c r="N25" s="29">
        <v>0</v>
      </c>
      <c r="O25" s="34">
        <f t="shared" ref="O25:P25" si="33">D25/7</f>
        <v>0.8571428571428571</v>
      </c>
      <c r="P25" s="34">
        <f t="shared" si="33"/>
        <v>0</v>
      </c>
      <c r="Q25" s="29">
        <f t="shared" si="8"/>
        <v>0</v>
      </c>
      <c r="R25" s="29"/>
      <c r="S25" s="35">
        <v>6.75</v>
      </c>
      <c r="T25" s="28">
        <v>810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2.0416666666666666E-2</v>
      </c>
      <c r="AD25" s="39">
        <f t="shared" si="12"/>
        <v>-0.16904999999999998</v>
      </c>
      <c r="AE25" s="39">
        <v>-4.9000000000000004</v>
      </c>
      <c r="AF25" s="39">
        <v>-2.67</v>
      </c>
      <c r="AG25" s="39">
        <v>0</v>
      </c>
    </row>
    <row r="26" spans="1:33" ht="15.75" customHeight="1" x14ac:dyDescent="0.2">
      <c r="A26" s="14" t="s">
        <v>68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4.7364620938628157</v>
      </c>
      <c r="T26" s="28">
        <v>810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2.0416666666666666E-2</v>
      </c>
      <c r="AD26" s="39">
        <f t="shared" si="12"/>
        <v>0</v>
      </c>
      <c r="AE26" s="25">
        <v>-4.9000000000000004</v>
      </c>
      <c r="AF26" s="25">
        <v>-2.6823999999999999</v>
      </c>
      <c r="AG26" s="25">
        <v>0</v>
      </c>
    </row>
    <row r="27" spans="1:33" ht="15.75" customHeight="1" x14ac:dyDescent="0.2">
      <c r="A27" s="14" t="s">
        <v>69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3.7908496732026138</v>
      </c>
      <c r="T27" s="28">
        <v>810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2.0416666666666666E-2</v>
      </c>
      <c r="AD27" s="39">
        <f t="shared" si="12"/>
        <v>0</v>
      </c>
      <c r="AE27" s="25">
        <v>-4.9000000000000004</v>
      </c>
      <c r="AF27" s="25">
        <v>-2.6823999999999999</v>
      </c>
      <c r="AG27" s="25">
        <v>0</v>
      </c>
    </row>
    <row r="28" spans="1:33" ht="15.75" customHeight="1" x14ac:dyDescent="0.2">
      <c r="A28" s="14" t="s">
        <v>70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5.1658291457286429</v>
      </c>
      <c r="T28" s="28">
        <v>810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2.0416666666666666E-2</v>
      </c>
      <c r="AD28" s="39">
        <f t="shared" si="12"/>
        <v>0</v>
      </c>
      <c r="AE28" s="25">
        <v>-4.9000000000000004</v>
      </c>
      <c r="AF28" s="25">
        <v>-2.6823999999999999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1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6.8740740740740742</v>
      </c>
      <c r="T29" s="28">
        <v>990</v>
      </c>
      <c r="U29" s="36">
        <v>180</v>
      </c>
      <c r="V29" s="37" t="s">
        <v>1216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2.0416666666666666E-2</v>
      </c>
      <c r="AD29" s="39">
        <f t="shared" si="12"/>
        <v>0</v>
      </c>
      <c r="AE29" s="25">
        <v>-4.25</v>
      </c>
      <c r="AF29" s="25">
        <v>-2.6357930046</v>
      </c>
      <c r="AG29" s="25">
        <v>0</v>
      </c>
    </row>
    <row r="30" spans="1:33" ht="15.75" customHeight="1" x14ac:dyDescent="0.2">
      <c r="A30" s="14" t="s">
        <v>72</v>
      </c>
      <c r="B30" s="14" t="s">
        <v>1217</v>
      </c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1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6.8217054263565888</v>
      </c>
      <c r="T30" s="28">
        <v>810</v>
      </c>
      <c r="U30" s="36">
        <v>180</v>
      </c>
      <c r="V30" s="37" t="s">
        <v>1216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2.0416666666666666E-2</v>
      </c>
      <c r="AD30" s="39">
        <f t="shared" si="12"/>
        <v>0</v>
      </c>
      <c r="AE30" s="25">
        <v>-4.25</v>
      </c>
      <c r="AF30" s="25">
        <v>-2.6357930046</v>
      </c>
      <c r="AG30" s="25">
        <v>0</v>
      </c>
    </row>
    <row r="31" spans="1:33" ht="15.75" customHeight="1" x14ac:dyDescent="0.2">
      <c r="A31" s="14" t="s">
        <v>73</v>
      </c>
      <c r="B31" s="50" t="s">
        <v>100</v>
      </c>
      <c r="C31" s="15">
        <f t="shared" si="4"/>
        <v>17.11</v>
      </c>
      <c r="D31" s="16">
        <v>1</v>
      </c>
      <c r="E31" s="16">
        <v>0</v>
      </c>
      <c r="F31" s="17">
        <v>17.11</v>
      </c>
      <c r="G31" s="42">
        <v>0</v>
      </c>
      <c r="H31" s="31">
        <f t="shared" si="1"/>
        <v>0</v>
      </c>
      <c r="I31" s="31">
        <f t="shared" si="2"/>
        <v>0.44591069523085913</v>
      </c>
      <c r="J31" s="32">
        <f t="shared" si="5"/>
        <v>7.6295319953999998</v>
      </c>
      <c r="K31" s="32">
        <f t="shared" si="3"/>
        <v>7.6295319953999998</v>
      </c>
      <c r="L31" s="16">
        <v>7</v>
      </c>
      <c r="M31" s="33">
        <f t="shared" si="6"/>
        <v>0.14285714285714285</v>
      </c>
      <c r="N31" s="16">
        <v>1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7</v>
      </c>
      <c r="R31" s="29"/>
      <c r="S31" s="21">
        <v>3.39393939393939</v>
      </c>
      <c r="T31" s="14">
        <v>45</v>
      </c>
      <c r="U31" s="22">
        <v>180</v>
      </c>
      <c r="V31" s="1" t="s">
        <v>1471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2.0416666666666666E-2</v>
      </c>
      <c r="AD31" s="39">
        <f t="shared" si="12"/>
        <v>-2.8174999999999999E-2</v>
      </c>
      <c r="AE31" s="43">
        <v>-4.25</v>
      </c>
      <c r="AF31" s="43">
        <v>-2.6357930046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16.260000000000002</v>
      </c>
      <c r="D32" s="52">
        <v>1</v>
      </c>
      <c r="E32" s="52">
        <v>0</v>
      </c>
      <c r="F32" s="53">
        <v>16.260000000000002</v>
      </c>
      <c r="G32" s="53">
        <v>0</v>
      </c>
      <c r="H32" s="31">
        <f t="shared" si="1"/>
        <v>0</v>
      </c>
      <c r="I32" s="31">
        <f t="shared" si="2"/>
        <v>0.4247867155842559</v>
      </c>
      <c r="J32" s="32">
        <f t="shared" si="5"/>
        <v>6.9070319954000015</v>
      </c>
      <c r="K32" s="32">
        <f t="shared" si="3"/>
        <v>6.9070319954000015</v>
      </c>
      <c r="L32" s="52">
        <v>7</v>
      </c>
      <c r="M32" s="33">
        <f t="shared" si="6"/>
        <v>0.14285714285714285</v>
      </c>
      <c r="N32" s="52">
        <v>0</v>
      </c>
      <c r="O32" s="34">
        <f t="shared" si="39"/>
        <v>0.14285714285714285</v>
      </c>
      <c r="P32" s="34">
        <f t="shared" si="39"/>
        <v>0</v>
      </c>
      <c r="Q32" s="29">
        <f t="shared" si="8"/>
        <v>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2.0416666666666666E-2</v>
      </c>
      <c r="AD32" s="39">
        <f t="shared" si="12"/>
        <v>-2.8174999999999999E-2</v>
      </c>
      <c r="AE32" s="58">
        <v>-4.25</v>
      </c>
      <c r="AF32" s="58">
        <v>-2.6357930046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1.1640625" customWidth="1"/>
    <col min="22" max="22" width="76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Info!B1:BJ5000""),3,FALSE),"""")"),"6 Ft Extension Cord with 3 Electrical Power Outlet - 16/3 Durable White Cable")</f>
        <v>6 Ft Extension Cord with 3 Electrical Power Outlet - 16/3 Durable White Cable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Info!B1:BJ5000""),2,FALSE),"""")"),"B07VG9SXL4")</f>
        <v>B07VG9SXL4</v>
      </c>
      <c r="B2" s="3" t="s">
        <v>1218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98" customHeight="1" x14ac:dyDescent="0.2">
      <c r="A3" s="76" t="s">
        <v>30</v>
      </c>
      <c r="B3" s="77"/>
      <c r="C3" s="47">
        <f>((AE32+AF32)/0.85)*-1</f>
        <v>6.4241762941176468</v>
      </c>
      <c r="D3" s="5">
        <f>SUM(D4:D99765)</f>
        <v>703</v>
      </c>
      <c r="E3" s="5"/>
      <c r="F3" s="6">
        <f t="shared" ref="F3:G3" si="0">SUM(F4:F99765)</f>
        <v>6167.1000000000013</v>
      </c>
      <c r="G3" s="6">
        <f t="shared" si="0"/>
        <v>-141.72000000000003</v>
      </c>
      <c r="H3" s="7">
        <f t="shared" ref="H3:H32" si="1">G3/F3*-1</f>
        <v>2.2980006810332246E-2</v>
      </c>
      <c r="I3" s="8">
        <f t="shared" ref="I3:I32" si="2">J3/F3</f>
        <v>0.21970057439180662</v>
      </c>
      <c r="J3" s="6">
        <f>SUM(J4:J99765)</f>
        <v>1354.915412331711</v>
      </c>
      <c r="K3" s="6">
        <f t="shared" ref="K3:K32" si="3">J3/D3</f>
        <v>1.927333445706559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3.5 - April
3.5 - May
3.5 - June
3.5 - July
3.5 - Aug
6 - Sept
8.5 - Oct
8 - Nov
4.5 - Dec
5.5 - Jan
2.5 - Feb")</f>
        <v>2.5 - March
3.5 - April
3.5 - May
3.5 - June
3.5 - July
3.5 - Aug
6 - Sept
8.5 - Oct
8 - Nov
4.5 - Dec
5.5 -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QTY-21")</f>
        <v>Del QTY-21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QTY-60")</f>
        <v>US QTY-60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21</v>
      </c>
      <c r="X3" s="7">
        <f>W3/D3</f>
        <v>2.9871977240398292E-2</v>
      </c>
      <c r="Y3" s="6"/>
      <c r="Z3" s="5"/>
      <c r="AA3" s="5"/>
      <c r="AB3" s="5"/>
      <c r="AC3" s="5"/>
      <c r="AD3" s="6">
        <f>SUM(AD4:AD99765)</f>
        <v>-13.741816784955581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Info!B2:BZ7000""),37,FALSE)),"""")*-1"),-1.82054985)</f>
        <v>-1.8205498499999999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377</v>
      </c>
      <c r="C4" s="15">
        <f t="shared" ref="C4:C32" si="4">IFERROR(F4/D4," - ")</f>
        <v>8.0310256410256375</v>
      </c>
      <c r="D4" s="16">
        <v>39</v>
      </c>
      <c r="E4" s="16">
        <v>1</v>
      </c>
      <c r="F4" s="17">
        <v>313.20999999999987</v>
      </c>
      <c r="G4" s="17">
        <v>-0.05</v>
      </c>
      <c r="H4" s="18">
        <f t="shared" si="1"/>
        <v>1.5963730404520935E-4</v>
      </c>
      <c r="I4" s="18">
        <f t="shared" si="2"/>
        <v>0.20174389620116401</v>
      </c>
      <c r="J4" s="17">
        <f t="shared" ref="J4:J32" si="5">F4*0.85+G4+AF4*D4+D4*AE4+AG4+AD4</f>
        <v>63.188205729166555</v>
      </c>
      <c r="K4" s="17">
        <f t="shared" si="3"/>
        <v>1.6202104033119629</v>
      </c>
      <c r="L4" s="16">
        <v>71</v>
      </c>
      <c r="M4" s="19">
        <f t="shared" ref="M4:M32" si="6">IFERROR(D4/L4,"-")</f>
        <v>0.54929577464788737</v>
      </c>
      <c r="N4" s="16">
        <v>270</v>
      </c>
      <c r="O4" s="20">
        <f t="shared" ref="O4:P4" si="7">D4/7</f>
        <v>5.5714285714285712</v>
      </c>
      <c r="P4" s="20">
        <f t="shared" si="7"/>
        <v>0.14285714285714285</v>
      </c>
      <c r="Q4" s="16">
        <f t="shared" ref="Q4:Q32" si="8">ROUNDDOWN(N4/(O4+P4),0)</f>
        <v>47</v>
      </c>
      <c r="R4" s="16"/>
      <c r="S4" s="21">
        <v>2.2987804878048701</v>
      </c>
      <c r="T4" s="14">
        <v>510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1.4163773148148149E-2</v>
      </c>
      <c r="AD4" s="25">
        <f t="shared" ref="AD4:AD32" si="12">IFERROR(AB4*AC4*D4*2,0)</f>
        <v>-0.76229427083333334</v>
      </c>
      <c r="AE4" s="25">
        <v>-3.48</v>
      </c>
      <c r="AF4" s="25">
        <v>-1.7053333333333331</v>
      </c>
      <c r="AG4" s="25">
        <v>0</v>
      </c>
    </row>
    <row r="5" spans="1:33" ht="15.75" customHeight="1" x14ac:dyDescent="0.2">
      <c r="A5" s="28" t="s">
        <v>35</v>
      </c>
      <c r="B5" s="28" t="s">
        <v>884</v>
      </c>
      <c r="C5" s="15">
        <f t="shared" si="4"/>
        <v>8.0955813953488356</v>
      </c>
      <c r="D5" s="29">
        <v>43</v>
      </c>
      <c r="E5" s="29">
        <v>0</v>
      </c>
      <c r="F5" s="30">
        <v>348.1099999999999</v>
      </c>
      <c r="G5" s="30">
        <v>-0.05</v>
      </c>
      <c r="H5" s="31">
        <f t="shared" si="1"/>
        <v>1.4363275975984608E-4</v>
      </c>
      <c r="I5" s="31">
        <f t="shared" si="2"/>
        <v>0.20692515143214604</v>
      </c>
      <c r="J5" s="32">
        <f t="shared" si="5"/>
        <v>72.032714465044336</v>
      </c>
      <c r="K5" s="32">
        <f t="shared" si="3"/>
        <v>1.6751794061638217</v>
      </c>
      <c r="L5" s="29">
        <v>85</v>
      </c>
      <c r="M5" s="33">
        <f t="shared" si="6"/>
        <v>0.50588235294117645</v>
      </c>
      <c r="N5" s="29">
        <v>225</v>
      </c>
      <c r="O5" s="34">
        <f t="shared" ref="O5:P5" si="13">D5/7</f>
        <v>6.1428571428571432</v>
      </c>
      <c r="P5" s="34">
        <f t="shared" si="13"/>
        <v>0</v>
      </c>
      <c r="Q5" s="29">
        <f t="shared" si="8"/>
        <v>36</v>
      </c>
      <c r="R5" s="29"/>
      <c r="S5" s="35">
        <v>1.94532374100719</v>
      </c>
      <c r="T5" s="28">
        <v>510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0.05</v>
      </c>
      <c r="Z5" s="28">
        <v>1</v>
      </c>
      <c r="AA5" s="28" t="s">
        <v>34</v>
      </c>
      <c r="AB5" s="40">
        <f t="shared" si="11"/>
        <v>-0.69</v>
      </c>
      <c r="AC5" s="41">
        <v>1.4180185399768251E-2</v>
      </c>
      <c r="AD5" s="39">
        <f t="shared" si="12"/>
        <v>-0.84145220162224799</v>
      </c>
      <c r="AE5" s="39">
        <v>-3.48</v>
      </c>
      <c r="AF5" s="39">
        <v>-1.7053333333333331</v>
      </c>
      <c r="AG5" s="39">
        <v>0</v>
      </c>
    </row>
    <row r="6" spans="1:33" ht="15.75" customHeight="1" x14ac:dyDescent="0.2">
      <c r="A6" s="28" t="s">
        <v>37</v>
      </c>
      <c r="B6" s="28" t="s">
        <v>1219</v>
      </c>
      <c r="C6" s="15">
        <f t="shared" si="4"/>
        <v>9.1825000000000028</v>
      </c>
      <c r="D6" s="29">
        <v>40</v>
      </c>
      <c r="E6" s="29">
        <v>0</v>
      </c>
      <c r="F6" s="30">
        <v>367.30000000000013</v>
      </c>
      <c r="G6" s="30">
        <v>-0.1</v>
      </c>
      <c r="H6" s="31">
        <f t="shared" si="1"/>
        <v>2.7225701061802331E-4</v>
      </c>
      <c r="I6" s="31">
        <f t="shared" si="2"/>
        <v>0.28290178706476715</v>
      </c>
      <c r="J6" s="32">
        <f t="shared" si="5"/>
        <v>103.909826388889</v>
      </c>
      <c r="K6" s="32">
        <f t="shared" si="3"/>
        <v>2.597745659722225</v>
      </c>
      <c r="L6" s="29">
        <v>70</v>
      </c>
      <c r="M6" s="33">
        <f t="shared" si="6"/>
        <v>0.5714285714285714</v>
      </c>
      <c r="N6" s="29">
        <v>201</v>
      </c>
      <c r="O6" s="34">
        <f t="shared" ref="O6:P6" si="14">D6/7</f>
        <v>5.7142857142857144</v>
      </c>
      <c r="P6" s="34">
        <f t="shared" si="14"/>
        <v>0</v>
      </c>
      <c r="Q6" s="29">
        <f t="shared" si="8"/>
        <v>35</v>
      </c>
      <c r="R6" s="29"/>
      <c r="S6" s="35">
        <v>2.0484848484848399</v>
      </c>
      <c r="T6" s="28">
        <v>510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1.4163773148148149E-2</v>
      </c>
      <c r="AD6" s="39">
        <f t="shared" si="12"/>
        <v>-0.78184027777777776</v>
      </c>
      <c r="AE6" s="39">
        <v>-3.48</v>
      </c>
      <c r="AF6" s="39">
        <v>-1.7053333333333331</v>
      </c>
      <c r="AG6" s="39">
        <v>0</v>
      </c>
    </row>
    <row r="7" spans="1:33" ht="15.75" customHeight="1" x14ac:dyDescent="0.2">
      <c r="A7" s="28" t="s">
        <v>39</v>
      </c>
      <c r="B7" s="28" t="s">
        <v>1220</v>
      </c>
      <c r="C7" s="15">
        <f t="shared" si="4"/>
        <v>9.9625000000000021</v>
      </c>
      <c r="D7" s="29">
        <v>40</v>
      </c>
      <c r="E7" s="29">
        <v>0</v>
      </c>
      <c r="F7" s="30">
        <v>398.50000000000011</v>
      </c>
      <c r="G7" s="30">
        <v>-0.08</v>
      </c>
      <c r="H7" s="31">
        <f t="shared" si="1"/>
        <v>2.007528230865746E-4</v>
      </c>
      <c r="I7" s="31">
        <f t="shared" si="2"/>
        <v>0.3273521364840376</v>
      </c>
      <c r="J7" s="32">
        <f t="shared" si="5"/>
        <v>130.44982638888902</v>
      </c>
      <c r="K7" s="32">
        <f t="shared" si="3"/>
        <v>3.2612456597222255</v>
      </c>
      <c r="L7" s="29">
        <v>74</v>
      </c>
      <c r="M7" s="33">
        <f t="shared" si="6"/>
        <v>0.54054054054054057</v>
      </c>
      <c r="N7" s="29">
        <v>162</v>
      </c>
      <c r="O7" s="34">
        <f t="shared" ref="O7:P7" si="15">D7/7</f>
        <v>5.7142857142857144</v>
      </c>
      <c r="P7" s="34">
        <f t="shared" si="15"/>
        <v>0</v>
      </c>
      <c r="Q7" s="29">
        <f t="shared" si="8"/>
        <v>28</v>
      </c>
      <c r="R7" s="29"/>
      <c r="S7" s="35">
        <v>2.17744360902255</v>
      </c>
      <c r="T7" s="28">
        <v>510</v>
      </c>
      <c r="U7" s="36" t="s">
        <v>33</v>
      </c>
      <c r="V7" s="37" t="s">
        <v>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1.4163773148148149E-2</v>
      </c>
      <c r="AD7" s="39">
        <f t="shared" si="12"/>
        <v>-0.78184027777777776</v>
      </c>
      <c r="AE7" s="39">
        <v>-3.48</v>
      </c>
      <c r="AF7" s="39">
        <v>-1.7053333333333331</v>
      </c>
      <c r="AG7" s="39">
        <v>0</v>
      </c>
    </row>
    <row r="8" spans="1:33" ht="15.75" customHeight="1" x14ac:dyDescent="0.2">
      <c r="A8" s="28" t="s">
        <v>41</v>
      </c>
      <c r="B8" s="28" t="s">
        <v>98</v>
      </c>
      <c r="C8" s="15">
        <f t="shared" si="4"/>
        <v>11.38388888888889</v>
      </c>
      <c r="D8" s="29">
        <v>18</v>
      </c>
      <c r="E8" s="29">
        <v>0</v>
      </c>
      <c r="F8" s="30">
        <v>204.91000000000003</v>
      </c>
      <c r="G8" s="30">
        <v>0</v>
      </c>
      <c r="H8" s="31">
        <f t="shared" si="1"/>
        <v>0</v>
      </c>
      <c r="I8" s="31">
        <f t="shared" si="2"/>
        <v>0.39237553987116297</v>
      </c>
      <c r="J8" s="32">
        <f t="shared" si="5"/>
        <v>80.401671875000019</v>
      </c>
      <c r="K8" s="32">
        <f t="shared" si="3"/>
        <v>4.4667595486111118</v>
      </c>
      <c r="L8" s="29">
        <v>48</v>
      </c>
      <c r="M8" s="33">
        <f t="shared" si="6"/>
        <v>0.375</v>
      </c>
      <c r="N8" s="29">
        <v>141</v>
      </c>
      <c r="O8" s="34">
        <f t="shared" ref="O8:P8" si="16">D8/7</f>
        <v>2.5714285714285716</v>
      </c>
      <c r="P8" s="34">
        <f t="shared" si="16"/>
        <v>0</v>
      </c>
      <c r="Q8" s="29">
        <f t="shared" si="8"/>
        <v>54</v>
      </c>
      <c r="R8" s="29"/>
      <c r="S8" s="35">
        <v>2.65270506108202</v>
      </c>
      <c r="T8" s="28">
        <v>510</v>
      </c>
      <c r="U8" s="36">
        <v>330</v>
      </c>
      <c r="V8" s="37" t="s">
        <v>1221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1.4163773148148149E-2</v>
      </c>
      <c r="AD8" s="39">
        <f t="shared" si="12"/>
        <v>-0.35182812499999999</v>
      </c>
      <c r="AE8" s="39">
        <v>-3.48</v>
      </c>
      <c r="AF8" s="39">
        <v>-1.71</v>
      </c>
      <c r="AG8" s="39">
        <v>0</v>
      </c>
    </row>
    <row r="9" spans="1:33" ht="15.75" customHeight="1" x14ac:dyDescent="0.2">
      <c r="A9" s="28" t="s">
        <v>43</v>
      </c>
      <c r="B9" s="28" t="s">
        <v>1222</v>
      </c>
      <c r="C9" s="15">
        <f t="shared" si="4"/>
        <v>9.3899999999999988</v>
      </c>
      <c r="D9" s="29">
        <v>5</v>
      </c>
      <c r="E9" s="29">
        <v>1</v>
      </c>
      <c r="F9" s="30">
        <v>46.949999999999996</v>
      </c>
      <c r="G9" s="30">
        <v>-0.08</v>
      </c>
      <c r="H9" s="31">
        <f t="shared" si="1"/>
        <v>1.7039403620873271E-3</v>
      </c>
      <c r="I9" s="31">
        <f t="shared" si="2"/>
        <v>0.29129790483374829</v>
      </c>
      <c r="J9" s="32">
        <f t="shared" si="5"/>
        <v>13.67643663194448</v>
      </c>
      <c r="K9" s="32">
        <f t="shared" si="3"/>
        <v>2.7352873263888959</v>
      </c>
      <c r="L9" s="29">
        <v>78</v>
      </c>
      <c r="M9" s="33">
        <f t="shared" si="6"/>
        <v>6.4102564102564097E-2</v>
      </c>
      <c r="N9" s="29">
        <v>134</v>
      </c>
      <c r="O9" s="34">
        <f t="shared" ref="O9:P9" si="17">D9/7</f>
        <v>0.7142857142857143</v>
      </c>
      <c r="P9" s="34">
        <f t="shared" si="17"/>
        <v>0.14285714285714285</v>
      </c>
      <c r="Q9" s="29">
        <f t="shared" si="8"/>
        <v>156</v>
      </c>
      <c r="R9" s="29"/>
      <c r="S9" s="35">
        <v>1.9389110225763599</v>
      </c>
      <c r="T9" s="28">
        <v>510</v>
      </c>
      <c r="U9" s="36">
        <v>330</v>
      </c>
      <c r="V9" s="37" t="s">
        <v>1223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1.4163773148148149E-2</v>
      </c>
      <c r="AD9" s="39">
        <f t="shared" si="12"/>
        <v>-9.773003472222222E-2</v>
      </c>
      <c r="AE9" s="39">
        <v>-3.48</v>
      </c>
      <c r="AF9" s="39">
        <v>-1.7306666666666599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11.325333333333335</v>
      </c>
      <c r="D10" s="29">
        <v>15</v>
      </c>
      <c r="E10" s="29">
        <v>1</v>
      </c>
      <c r="F10" s="30">
        <v>169.88000000000002</v>
      </c>
      <c r="G10" s="30">
        <v>-0.08</v>
      </c>
      <c r="H10" s="31">
        <f t="shared" si="1"/>
        <v>4.7092064987049677E-4</v>
      </c>
      <c r="I10" s="31">
        <f t="shared" si="2"/>
        <v>0.38771373849678265</v>
      </c>
      <c r="J10" s="32">
        <f t="shared" si="5"/>
        <v>65.864809895833446</v>
      </c>
      <c r="K10" s="32">
        <f t="shared" si="3"/>
        <v>4.3909873263888963</v>
      </c>
      <c r="L10" s="29">
        <v>59</v>
      </c>
      <c r="M10" s="33">
        <f t="shared" si="6"/>
        <v>0.25423728813559321</v>
      </c>
      <c r="N10" s="29">
        <v>120</v>
      </c>
      <c r="O10" s="34">
        <f t="shared" ref="O10:P10" si="18">D10/7</f>
        <v>2.1428571428571428</v>
      </c>
      <c r="P10" s="34">
        <f t="shared" si="18"/>
        <v>0.14285714285714285</v>
      </c>
      <c r="Q10" s="29">
        <f t="shared" si="8"/>
        <v>52</v>
      </c>
      <c r="R10" s="29"/>
      <c r="S10" s="35">
        <v>2.0889526542324202</v>
      </c>
      <c r="T10" s="28">
        <v>510</v>
      </c>
      <c r="U10" s="36">
        <v>330</v>
      </c>
      <c r="V10" s="37" t="s">
        <v>1224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1.4163773148148149E-2</v>
      </c>
      <c r="AD10" s="39">
        <f t="shared" si="12"/>
        <v>-0.29319010416666669</v>
      </c>
      <c r="AE10" s="39">
        <v>-3.48</v>
      </c>
      <c r="AF10" s="39">
        <v>-1.7306666666666599</v>
      </c>
      <c r="AG10" s="39">
        <v>0</v>
      </c>
    </row>
    <row r="11" spans="1:33" ht="15.75" customHeight="1" x14ac:dyDescent="0.2">
      <c r="A11" s="28" t="s">
        <v>47</v>
      </c>
      <c r="B11" s="28" t="s">
        <v>98</v>
      </c>
      <c r="C11" s="15">
        <f t="shared" si="4"/>
        <v>9.8013333333333339</v>
      </c>
      <c r="D11" s="29">
        <v>15</v>
      </c>
      <c r="E11" s="29">
        <v>0</v>
      </c>
      <c r="F11" s="30">
        <v>147.02000000000001</v>
      </c>
      <c r="G11" s="30">
        <v>-7.0000000000000007E-2</v>
      </c>
      <c r="H11" s="31">
        <f t="shared" si="1"/>
        <v>4.7612569718405662E-4</v>
      </c>
      <c r="I11" s="31">
        <f t="shared" si="2"/>
        <v>0.31590130523624976</v>
      </c>
      <c r="J11" s="32">
        <f t="shared" si="5"/>
        <v>46.443809895833439</v>
      </c>
      <c r="K11" s="32">
        <f t="shared" si="3"/>
        <v>3.0962539930555626</v>
      </c>
      <c r="L11" s="29">
        <v>36</v>
      </c>
      <c r="M11" s="33">
        <f t="shared" si="6"/>
        <v>0.41666666666666669</v>
      </c>
      <c r="N11" s="29">
        <v>109</v>
      </c>
      <c r="O11" s="34">
        <f t="shared" ref="O11:P11" si="19">D11/7</f>
        <v>2.1428571428571428</v>
      </c>
      <c r="P11" s="34">
        <f t="shared" si="19"/>
        <v>0</v>
      </c>
      <c r="Q11" s="29">
        <f t="shared" si="8"/>
        <v>50</v>
      </c>
      <c r="R11" s="29"/>
      <c r="S11" s="35">
        <v>1.97727272727272</v>
      </c>
      <c r="T11" s="28">
        <v>831</v>
      </c>
      <c r="U11" s="36">
        <v>330</v>
      </c>
      <c r="V11" s="37" t="s">
        <v>1225</v>
      </c>
      <c r="W11" s="28">
        <v>0</v>
      </c>
      <c r="X11" s="38">
        <f t="shared" si="9"/>
        <v>0</v>
      </c>
      <c r="Y11" s="39">
        <f t="shared" si="10"/>
        <v>3.5000000000000003E-2</v>
      </c>
      <c r="Z11" s="28">
        <v>2</v>
      </c>
      <c r="AA11" s="28" t="s">
        <v>34</v>
      </c>
      <c r="AB11" s="40">
        <f t="shared" si="11"/>
        <v>-0.69</v>
      </c>
      <c r="AC11" s="41">
        <v>1.4163773148148149E-2</v>
      </c>
      <c r="AD11" s="39">
        <f t="shared" si="12"/>
        <v>-0.29319010416666669</v>
      </c>
      <c r="AE11" s="39">
        <v>-3.48</v>
      </c>
      <c r="AF11" s="39">
        <v>-1.7306666666666599</v>
      </c>
      <c r="AG11" s="39">
        <v>0</v>
      </c>
    </row>
    <row r="12" spans="1:33" ht="15.75" customHeight="1" x14ac:dyDescent="0.2">
      <c r="A12" s="28" t="s">
        <v>49</v>
      </c>
      <c r="B12" s="28" t="s">
        <v>115</v>
      </c>
      <c r="C12" s="15">
        <f t="shared" si="4"/>
        <v>8.5647619047619052</v>
      </c>
      <c r="D12" s="29">
        <v>21</v>
      </c>
      <c r="E12" s="29">
        <v>0</v>
      </c>
      <c r="F12" s="30">
        <v>179.86</v>
      </c>
      <c r="G12" s="30">
        <v>-0.13</v>
      </c>
      <c r="H12" s="31">
        <f t="shared" si="1"/>
        <v>7.2278438785722222E-4</v>
      </c>
      <c r="I12" s="31">
        <f t="shared" si="2"/>
        <v>0.238610774236444</v>
      </c>
      <c r="J12" s="32">
        <f t="shared" si="5"/>
        <v>42.916533854166822</v>
      </c>
      <c r="K12" s="32">
        <f t="shared" si="3"/>
        <v>2.0436444692460389</v>
      </c>
      <c r="L12" s="29">
        <v>35</v>
      </c>
      <c r="M12" s="33">
        <f t="shared" si="6"/>
        <v>0.6</v>
      </c>
      <c r="N12" s="29">
        <v>90</v>
      </c>
      <c r="O12" s="34">
        <f t="shared" ref="O12:P12" si="20">D12/7</f>
        <v>3</v>
      </c>
      <c r="P12" s="34">
        <f t="shared" si="20"/>
        <v>0</v>
      </c>
      <c r="Q12" s="29">
        <f t="shared" si="8"/>
        <v>30</v>
      </c>
      <c r="R12" s="29"/>
      <c r="S12" s="35">
        <v>2.39215686274509</v>
      </c>
      <c r="T12" s="28">
        <v>750</v>
      </c>
      <c r="U12" s="36">
        <v>330</v>
      </c>
      <c r="V12" s="37" t="s">
        <v>1226</v>
      </c>
      <c r="W12" s="28">
        <v>1</v>
      </c>
      <c r="X12" s="38">
        <f t="shared" si="9"/>
        <v>4.7619047619047616E-2</v>
      </c>
      <c r="Y12" s="39">
        <f t="shared" si="10"/>
        <v>6.5000000000000002E-2</v>
      </c>
      <c r="Z12" s="28">
        <v>1</v>
      </c>
      <c r="AA12" s="28" t="s">
        <v>34</v>
      </c>
      <c r="AB12" s="40">
        <f t="shared" si="11"/>
        <v>-0.69</v>
      </c>
      <c r="AC12" s="41">
        <v>1.4163773148148149E-2</v>
      </c>
      <c r="AD12" s="39">
        <f t="shared" si="12"/>
        <v>-0.4104661458333333</v>
      </c>
      <c r="AE12" s="39">
        <v>-3.48</v>
      </c>
      <c r="AF12" s="39">
        <v>-1.7306666666666599</v>
      </c>
      <c r="AG12" s="39">
        <v>0</v>
      </c>
    </row>
    <row r="13" spans="1:33" ht="15.75" customHeight="1" x14ac:dyDescent="0.2">
      <c r="A13" s="28" t="s">
        <v>51</v>
      </c>
      <c r="B13" s="28" t="s">
        <v>200</v>
      </c>
      <c r="C13" s="15">
        <f t="shared" si="4"/>
        <v>8.3878048780487777</v>
      </c>
      <c r="D13" s="29">
        <v>41</v>
      </c>
      <c r="E13" s="29">
        <v>1</v>
      </c>
      <c r="F13" s="32">
        <v>343.89999999999992</v>
      </c>
      <c r="G13" s="30">
        <v>0</v>
      </c>
      <c r="H13" s="31">
        <f t="shared" si="1"/>
        <v>0</v>
      </c>
      <c r="I13" s="31">
        <f t="shared" si="2"/>
        <v>0.22486075520580898</v>
      </c>
      <c r="J13" s="32">
        <f t="shared" si="5"/>
        <v>77.329613715277688</v>
      </c>
      <c r="K13" s="32">
        <f t="shared" si="3"/>
        <v>1.8860881393970168</v>
      </c>
      <c r="L13" s="29">
        <v>53</v>
      </c>
      <c r="M13" s="33">
        <f t="shared" si="6"/>
        <v>0.77358490566037741</v>
      </c>
      <c r="N13" s="29">
        <v>50</v>
      </c>
      <c r="O13" s="34">
        <f t="shared" ref="O13:P13" si="21">D13/7</f>
        <v>5.8571428571428568</v>
      </c>
      <c r="P13" s="34">
        <f t="shared" si="21"/>
        <v>0.14285714285714285</v>
      </c>
      <c r="Q13" s="29">
        <f t="shared" si="8"/>
        <v>8</v>
      </c>
      <c r="R13" s="29"/>
      <c r="S13" s="35">
        <v>2.8230912476722501</v>
      </c>
      <c r="T13" s="28">
        <v>750</v>
      </c>
      <c r="U13" s="36">
        <v>330</v>
      </c>
      <c r="V13" s="37" t="s">
        <v>1227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1.4163773148148149E-2</v>
      </c>
      <c r="AD13" s="39">
        <f t="shared" si="12"/>
        <v>-0.80138628472222218</v>
      </c>
      <c r="AE13" s="39">
        <v>-3.48</v>
      </c>
      <c r="AF13" s="39">
        <v>-1.744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9.8414285714285707</v>
      </c>
      <c r="D14" s="29">
        <v>14</v>
      </c>
      <c r="E14" s="29">
        <v>0</v>
      </c>
      <c r="F14" s="32">
        <v>137.78</v>
      </c>
      <c r="G14" s="30">
        <v>0</v>
      </c>
      <c r="H14" s="31">
        <f t="shared" si="1"/>
        <v>0</v>
      </c>
      <c r="I14" s="31">
        <f t="shared" si="2"/>
        <v>0.31719666063853807</v>
      </c>
      <c r="J14" s="32">
        <f t="shared" si="5"/>
        <v>43.70335590277778</v>
      </c>
      <c r="K14" s="32">
        <f t="shared" si="3"/>
        <v>3.1216682787698415</v>
      </c>
      <c r="L14" s="29">
        <v>50</v>
      </c>
      <c r="M14" s="33">
        <f t="shared" si="6"/>
        <v>0.28000000000000003</v>
      </c>
      <c r="N14" s="29">
        <v>31</v>
      </c>
      <c r="O14" s="34">
        <f t="shared" ref="O14:P14" si="22">D14/7</f>
        <v>2</v>
      </c>
      <c r="P14" s="34">
        <f t="shared" si="22"/>
        <v>0</v>
      </c>
      <c r="Q14" s="29">
        <f t="shared" si="8"/>
        <v>15</v>
      </c>
      <c r="R14" s="29"/>
      <c r="S14" s="35">
        <v>2.1704545454545401</v>
      </c>
      <c r="T14" s="28">
        <v>750</v>
      </c>
      <c r="U14" s="36">
        <v>330</v>
      </c>
      <c r="V14" s="37" t="s">
        <v>1227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1.4163773148148149E-2</v>
      </c>
      <c r="AD14" s="39">
        <f t="shared" si="12"/>
        <v>-0.27364409722222222</v>
      </c>
      <c r="AE14" s="39">
        <v>-3.48</v>
      </c>
      <c r="AF14" s="39">
        <v>-1.744</v>
      </c>
      <c r="AG14" s="39">
        <v>0</v>
      </c>
    </row>
    <row r="15" spans="1:33" ht="15.75" customHeight="1" x14ac:dyDescent="0.2">
      <c r="A15" s="28" t="s">
        <v>54</v>
      </c>
      <c r="B15" s="28" t="s">
        <v>1228</v>
      </c>
      <c r="C15" s="15">
        <f t="shared" si="4"/>
        <v>10.010869565217391</v>
      </c>
      <c r="D15" s="29">
        <v>23</v>
      </c>
      <c r="E15" s="29">
        <v>0</v>
      </c>
      <c r="F15" s="32">
        <v>230.25</v>
      </c>
      <c r="G15" s="30">
        <v>0</v>
      </c>
      <c r="H15" s="31">
        <f t="shared" si="1"/>
        <v>0</v>
      </c>
      <c r="I15" s="31">
        <f t="shared" si="2"/>
        <v>0.3242169026722162</v>
      </c>
      <c r="J15" s="32">
        <f t="shared" si="5"/>
        <v>74.650941840277781</v>
      </c>
      <c r="K15" s="32">
        <f t="shared" si="3"/>
        <v>3.2456931234903381</v>
      </c>
      <c r="L15" s="29">
        <v>42</v>
      </c>
      <c r="M15" s="33">
        <f t="shared" si="6"/>
        <v>0.54761904761904767</v>
      </c>
      <c r="N15" s="29">
        <v>9</v>
      </c>
      <c r="O15" s="34">
        <f t="shared" ref="O15:P15" si="23">D15/7</f>
        <v>3.2857142857142856</v>
      </c>
      <c r="P15" s="34">
        <f t="shared" si="23"/>
        <v>0</v>
      </c>
      <c r="Q15" s="29">
        <f t="shared" si="8"/>
        <v>2</v>
      </c>
      <c r="R15" s="29"/>
      <c r="S15" s="35">
        <v>1.9251336898395699</v>
      </c>
      <c r="T15" s="28">
        <v>750</v>
      </c>
      <c r="U15" s="36">
        <v>330</v>
      </c>
      <c r="V15" s="37" t="s">
        <v>1229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1.4163773148148149E-2</v>
      </c>
      <c r="AD15" s="39">
        <f t="shared" si="12"/>
        <v>-0.44955815972222224</v>
      </c>
      <c r="AE15" s="39">
        <v>-3.48</v>
      </c>
      <c r="AF15" s="39">
        <v>-1.764</v>
      </c>
      <c r="AG15" s="39">
        <v>0</v>
      </c>
    </row>
    <row r="16" spans="1:33" ht="15.75" customHeight="1" x14ac:dyDescent="0.2">
      <c r="A16" s="28" t="s">
        <v>56</v>
      </c>
      <c r="B16" s="28" t="s">
        <v>100</v>
      </c>
      <c r="C16" s="15">
        <f t="shared" si="4"/>
        <v>10.695555555555554</v>
      </c>
      <c r="D16" s="29">
        <v>9</v>
      </c>
      <c r="E16" s="29">
        <v>0</v>
      </c>
      <c r="F16" s="32">
        <v>96.259999999999991</v>
      </c>
      <c r="G16" s="30">
        <v>0</v>
      </c>
      <c r="H16" s="31">
        <f t="shared" si="1"/>
        <v>0</v>
      </c>
      <c r="I16" s="31">
        <f t="shared" si="2"/>
        <v>0.35787539930916251</v>
      </c>
      <c r="J16" s="32">
        <f t="shared" si="5"/>
        <v>34.44908593749998</v>
      </c>
      <c r="K16" s="32">
        <f t="shared" si="3"/>
        <v>3.8276762152777755</v>
      </c>
      <c r="L16" s="29">
        <v>23</v>
      </c>
      <c r="M16" s="33">
        <f t="shared" si="6"/>
        <v>0.39130434782608697</v>
      </c>
      <c r="N16" s="29">
        <v>0</v>
      </c>
      <c r="O16" s="34">
        <f t="shared" ref="O16:P16" si="24">D16/7</f>
        <v>1.2857142857142858</v>
      </c>
      <c r="P16" s="34">
        <f t="shared" si="24"/>
        <v>0</v>
      </c>
      <c r="Q16" s="29">
        <f t="shared" si="8"/>
        <v>0</v>
      </c>
      <c r="R16" s="29"/>
      <c r="S16" s="35">
        <v>2.1052631578947301</v>
      </c>
      <c r="T16" s="28">
        <v>750</v>
      </c>
      <c r="U16" s="36">
        <v>330</v>
      </c>
      <c r="V16" s="37" t="s">
        <v>1229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1.4163773148148149E-2</v>
      </c>
      <c r="AD16" s="39">
        <f t="shared" si="12"/>
        <v>-0.1759140625</v>
      </c>
      <c r="AE16" s="39">
        <v>-3.48</v>
      </c>
      <c r="AF16" s="39">
        <v>-1.764</v>
      </c>
      <c r="AG16" s="39">
        <v>0</v>
      </c>
    </row>
    <row r="17" spans="1:33" ht="15.75" customHeight="1" x14ac:dyDescent="0.2">
      <c r="A17" s="28" t="s">
        <v>58</v>
      </c>
      <c r="B17" s="28" t="s">
        <v>100</v>
      </c>
      <c r="C17" s="15">
        <f t="shared" si="4"/>
        <v>10.98</v>
      </c>
      <c r="D17" s="29">
        <v>1</v>
      </c>
      <c r="E17" s="29">
        <v>0</v>
      </c>
      <c r="F17" s="32">
        <v>10.98</v>
      </c>
      <c r="G17" s="30">
        <v>0</v>
      </c>
      <c r="H17" s="31">
        <f t="shared" si="1"/>
        <v>0</v>
      </c>
      <c r="I17" s="31">
        <f t="shared" si="2"/>
        <v>0.37062422523274646</v>
      </c>
      <c r="J17" s="32">
        <f t="shared" si="5"/>
        <v>4.0694539930555562</v>
      </c>
      <c r="K17" s="32">
        <f t="shared" si="3"/>
        <v>4.0694539930555562</v>
      </c>
      <c r="L17" s="29">
        <v>9</v>
      </c>
      <c r="M17" s="33">
        <f t="shared" si="6"/>
        <v>0.1111111111111111</v>
      </c>
      <c r="N17" s="29">
        <v>0</v>
      </c>
      <c r="O17" s="34">
        <f t="shared" ref="O17:P17" si="25">D17/7</f>
        <v>0.14285714285714285</v>
      </c>
      <c r="P17" s="34">
        <f t="shared" si="25"/>
        <v>0</v>
      </c>
      <c r="Q17" s="29">
        <f t="shared" si="8"/>
        <v>0</v>
      </c>
      <c r="R17" s="29"/>
      <c r="S17" s="35">
        <v>2.3632887189292502</v>
      </c>
      <c r="T17" s="28">
        <v>630</v>
      </c>
      <c r="U17" s="36">
        <v>330</v>
      </c>
      <c r="V17" s="37" t="s">
        <v>1230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1.4163773148148149E-2</v>
      </c>
      <c r="AD17" s="39">
        <f t="shared" si="12"/>
        <v>-1.9546006944444444E-2</v>
      </c>
      <c r="AE17" s="39">
        <v>-3.48</v>
      </c>
      <c r="AF17" s="39">
        <v>-1.764</v>
      </c>
      <c r="AG17" s="39">
        <v>0</v>
      </c>
    </row>
    <row r="18" spans="1:33" ht="15.75" customHeight="1" x14ac:dyDescent="0.2">
      <c r="A18" s="28" t="s">
        <v>59</v>
      </c>
      <c r="B18" s="28" t="s">
        <v>1231</v>
      </c>
      <c r="C18" s="15">
        <f t="shared" si="4"/>
        <v>10.98</v>
      </c>
      <c r="D18" s="29">
        <v>5</v>
      </c>
      <c r="E18" s="29">
        <v>0</v>
      </c>
      <c r="F18" s="32">
        <v>54.900000000000006</v>
      </c>
      <c r="G18" s="30">
        <v>0</v>
      </c>
      <c r="H18" s="31">
        <f t="shared" si="1"/>
        <v>0</v>
      </c>
      <c r="I18" s="31">
        <f t="shared" si="2"/>
        <v>0.37062422523274652</v>
      </c>
      <c r="J18" s="32">
        <f t="shared" si="5"/>
        <v>20.347269965277786</v>
      </c>
      <c r="K18" s="32">
        <f t="shared" si="3"/>
        <v>4.0694539930555571</v>
      </c>
      <c r="L18" s="29">
        <v>10</v>
      </c>
      <c r="M18" s="33">
        <f t="shared" si="6"/>
        <v>0.5</v>
      </c>
      <c r="N18" s="29">
        <v>118</v>
      </c>
      <c r="O18" s="34">
        <f t="shared" ref="O18:P18" si="26">D18/7</f>
        <v>0.7142857142857143</v>
      </c>
      <c r="P18" s="34">
        <f t="shared" si="26"/>
        <v>0</v>
      </c>
      <c r="Q18" s="29">
        <f t="shared" si="8"/>
        <v>165</v>
      </c>
      <c r="R18" s="29"/>
      <c r="S18" s="35">
        <v>1.8810408921933</v>
      </c>
      <c r="T18" s="28">
        <v>300</v>
      </c>
      <c r="U18" s="36">
        <v>0</v>
      </c>
      <c r="V18" s="37" t="s">
        <v>1232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1.4163773148148149E-2</v>
      </c>
      <c r="AD18" s="39">
        <f t="shared" si="12"/>
        <v>-9.773003472222222E-2</v>
      </c>
      <c r="AE18" s="39">
        <v>-3.48</v>
      </c>
      <c r="AF18" s="39">
        <v>-1.764</v>
      </c>
      <c r="AG18" s="39">
        <v>0</v>
      </c>
    </row>
    <row r="19" spans="1:33" ht="15.75" customHeight="1" x14ac:dyDescent="0.2">
      <c r="A19" s="28" t="s">
        <v>60</v>
      </c>
      <c r="B19" s="28" t="s">
        <v>1233</v>
      </c>
      <c r="C19" s="15">
        <f t="shared" si="4"/>
        <v>10.765714285714287</v>
      </c>
      <c r="D19" s="29">
        <v>7</v>
      </c>
      <c r="E19" s="29">
        <v>0</v>
      </c>
      <c r="F19" s="32">
        <v>75.360000000000014</v>
      </c>
      <c r="G19" s="30">
        <v>0</v>
      </c>
      <c r="H19" s="31">
        <f t="shared" si="1"/>
        <v>0</v>
      </c>
      <c r="I19" s="31">
        <f t="shared" si="2"/>
        <v>0.35337284967341948</v>
      </c>
      <c r="J19" s="32">
        <f t="shared" si="5"/>
        <v>26.630177951388898</v>
      </c>
      <c r="K19" s="32">
        <f t="shared" si="3"/>
        <v>3.8043111359126995</v>
      </c>
      <c r="L19" s="29">
        <v>27</v>
      </c>
      <c r="M19" s="33">
        <f t="shared" si="6"/>
        <v>0.25925925925925924</v>
      </c>
      <c r="N19" s="29">
        <v>348</v>
      </c>
      <c r="O19" s="34">
        <f t="shared" ref="O19:P19" si="27">D19/7</f>
        <v>1</v>
      </c>
      <c r="P19" s="34">
        <f t="shared" si="27"/>
        <v>0</v>
      </c>
      <c r="Q19" s="29">
        <f t="shared" si="8"/>
        <v>348</v>
      </c>
      <c r="R19" s="29"/>
      <c r="S19" s="35">
        <v>1.2249322493224899</v>
      </c>
      <c r="T19" s="28">
        <v>300</v>
      </c>
      <c r="U19" s="36">
        <v>60</v>
      </c>
      <c r="V19" s="37" t="s">
        <v>1232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1.4163773148148149E-2</v>
      </c>
      <c r="AD19" s="39">
        <f t="shared" si="12"/>
        <v>-0.13682204861111111</v>
      </c>
      <c r="AE19" s="39">
        <v>-3.48</v>
      </c>
      <c r="AF19" s="39">
        <v>-1.847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8.0433333333333294</v>
      </c>
      <c r="D20" s="29">
        <v>24</v>
      </c>
      <c r="E20" s="29">
        <v>0</v>
      </c>
      <c r="F20" s="32">
        <v>193.03999999999991</v>
      </c>
      <c r="G20" s="30">
        <v>0</v>
      </c>
      <c r="H20" s="31">
        <f t="shared" si="1"/>
        <v>0</v>
      </c>
      <c r="I20" s="31">
        <f t="shared" si="2"/>
        <v>0.18528230332228174</v>
      </c>
      <c r="J20" s="32">
        <f t="shared" si="5"/>
        <v>35.766895833333251</v>
      </c>
      <c r="K20" s="32">
        <f t="shared" si="3"/>
        <v>1.4902873263888854</v>
      </c>
      <c r="L20" s="29">
        <v>45</v>
      </c>
      <c r="M20" s="33">
        <f t="shared" si="6"/>
        <v>0.53333333333333333</v>
      </c>
      <c r="N20" s="29">
        <v>327</v>
      </c>
      <c r="O20" s="34">
        <f t="shared" ref="O20:P20" si="28">D20/7</f>
        <v>3.4285714285714284</v>
      </c>
      <c r="P20" s="34">
        <f t="shared" si="28"/>
        <v>0</v>
      </c>
      <c r="Q20" s="29">
        <f t="shared" si="8"/>
        <v>95</v>
      </c>
      <c r="R20" s="29"/>
      <c r="S20" s="35">
        <v>1.3159609120521101</v>
      </c>
      <c r="T20" s="28">
        <v>300</v>
      </c>
      <c r="U20" s="36">
        <v>60</v>
      </c>
      <c r="V20" s="37" t="s">
        <v>1234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1.4163773148148149E-2</v>
      </c>
      <c r="AD20" s="39">
        <f t="shared" si="12"/>
        <v>-0.46910416666666666</v>
      </c>
      <c r="AE20" s="39">
        <v>-3.48</v>
      </c>
      <c r="AF20" s="39">
        <v>-1.847</v>
      </c>
      <c r="AG20" s="39">
        <v>0</v>
      </c>
    </row>
    <row r="21" spans="1:33" ht="15.75" customHeight="1" x14ac:dyDescent="0.2">
      <c r="A21" s="28" t="s">
        <v>63</v>
      </c>
      <c r="B21" s="28" t="s">
        <v>1235</v>
      </c>
      <c r="C21" s="15">
        <f t="shared" si="4"/>
        <v>8.0020930232558136</v>
      </c>
      <c r="D21" s="29">
        <v>43</v>
      </c>
      <c r="E21" s="29">
        <v>2</v>
      </c>
      <c r="F21" s="32">
        <v>344.09</v>
      </c>
      <c r="G21" s="30">
        <v>0</v>
      </c>
      <c r="H21" s="31">
        <f t="shared" si="1"/>
        <v>0</v>
      </c>
      <c r="I21" s="31">
        <f t="shared" si="2"/>
        <v>0.18185655410325469</v>
      </c>
      <c r="J21" s="32">
        <f t="shared" si="5"/>
        <v>62.575021701388899</v>
      </c>
      <c r="K21" s="32">
        <f t="shared" si="3"/>
        <v>1.4552330628229977</v>
      </c>
      <c r="L21" s="29">
        <v>20</v>
      </c>
      <c r="M21" s="33">
        <f t="shared" si="6"/>
        <v>2.15</v>
      </c>
      <c r="N21" s="29">
        <v>288</v>
      </c>
      <c r="O21" s="34">
        <f t="shared" ref="O21:P21" si="29">D21/7</f>
        <v>6.1428571428571432</v>
      </c>
      <c r="P21" s="34">
        <f t="shared" si="29"/>
        <v>0.2857142857142857</v>
      </c>
      <c r="Q21" s="29">
        <f t="shared" si="8"/>
        <v>44</v>
      </c>
      <c r="R21" s="29"/>
      <c r="S21" s="35">
        <v>1.5822550831792901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1.4163773148148149E-2</v>
      </c>
      <c r="AD21" s="39">
        <f t="shared" si="12"/>
        <v>-0.84047829861111112</v>
      </c>
      <c r="AE21" s="39">
        <v>-3.48</v>
      </c>
      <c r="AF21" s="39">
        <v>-1.847</v>
      </c>
      <c r="AG21" s="39">
        <v>0</v>
      </c>
    </row>
    <row r="22" spans="1:33" ht="15.75" customHeight="1" x14ac:dyDescent="0.2">
      <c r="A22" s="28" t="s">
        <v>64</v>
      </c>
      <c r="B22" s="28" t="s">
        <v>119</v>
      </c>
      <c r="C22" s="15">
        <f t="shared" si="4"/>
        <v>8.35</v>
      </c>
      <c r="D22" s="29">
        <v>22</v>
      </c>
      <c r="E22" s="29">
        <v>4</v>
      </c>
      <c r="F22" s="30">
        <v>183.7</v>
      </c>
      <c r="G22" s="30">
        <v>0</v>
      </c>
      <c r="H22" s="31">
        <f t="shared" si="1"/>
        <v>0</v>
      </c>
      <c r="I22" s="31">
        <f t="shared" si="2"/>
        <v>0.20969508898868919</v>
      </c>
      <c r="J22" s="32">
        <f t="shared" si="5"/>
        <v>38.520987847222202</v>
      </c>
      <c r="K22" s="32">
        <f t="shared" si="3"/>
        <v>1.7509539930555547</v>
      </c>
      <c r="L22" s="29">
        <v>54</v>
      </c>
      <c r="M22" s="33">
        <f t="shared" si="6"/>
        <v>0.40740740740740738</v>
      </c>
      <c r="N22" s="29">
        <v>257</v>
      </c>
      <c r="O22" s="34">
        <f t="shared" ref="O22:P22" si="30">D22/7</f>
        <v>3.1428571428571428</v>
      </c>
      <c r="P22" s="34">
        <f t="shared" si="30"/>
        <v>0.5714285714285714</v>
      </c>
      <c r="Q22" s="29">
        <f t="shared" si="8"/>
        <v>69</v>
      </c>
      <c r="R22" s="29"/>
      <c r="S22" s="35">
        <v>1.70434782608695</v>
      </c>
      <c r="T22" s="28">
        <v>480</v>
      </c>
      <c r="U22" s="36">
        <v>60</v>
      </c>
      <c r="V22" s="37" t="s">
        <v>1236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1.4163773148148149E-2</v>
      </c>
      <c r="AD22" s="39">
        <f t="shared" si="12"/>
        <v>-0.43001215277777777</v>
      </c>
      <c r="AE22" s="39">
        <v>-3.48</v>
      </c>
      <c r="AF22" s="39">
        <v>-1.847</v>
      </c>
      <c r="AG22" s="39">
        <v>0</v>
      </c>
    </row>
    <row r="23" spans="1:33" ht="15.75" customHeight="1" x14ac:dyDescent="0.2">
      <c r="A23" s="28" t="s">
        <v>65</v>
      </c>
      <c r="B23" s="28" t="s">
        <v>448</v>
      </c>
      <c r="C23" s="15">
        <f t="shared" si="4"/>
        <v>8.3856666666666673</v>
      </c>
      <c r="D23" s="29">
        <v>30</v>
      </c>
      <c r="E23" s="29">
        <v>2</v>
      </c>
      <c r="F23" s="32">
        <v>251.57</v>
      </c>
      <c r="G23" s="30">
        <v>0</v>
      </c>
      <c r="H23" s="31">
        <f t="shared" si="1"/>
        <v>0</v>
      </c>
      <c r="I23" s="31">
        <f t="shared" si="2"/>
        <v>0.21241849104291713</v>
      </c>
      <c r="J23" s="32">
        <f t="shared" si="5"/>
        <v>53.438119791666658</v>
      </c>
      <c r="K23" s="32">
        <f t="shared" si="3"/>
        <v>1.7812706597222219</v>
      </c>
      <c r="L23" s="29">
        <v>49</v>
      </c>
      <c r="M23" s="33">
        <f t="shared" si="6"/>
        <v>0.61224489795918369</v>
      </c>
      <c r="N23" s="29">
        <v>232</v>
      </c>
      <c r="O23" s="34">
        <f t="shared" ref="O23:P23" si="31">D23/7</f>
        <v>4.2857142857142856</v>
      </c>
      <c r="P23" s="34">
        <f t="shared" si="31"/>
        <v>0.2857142857142857</v>
      </c>
      <c r="Q23" s="29">
        <f t="shared" si="8"/>
        <v>50</v>
      </c>
      <c r="R23" s="29"/>
      <c r="S23" s="35">
        <v>1.87218045112781</v>
      </c>
      <c r="T23" s="28">
        <v>480</v>
      </c>
      <c r="U23" s="36">
        <v>60</v>
      </c>
      <c r="V23" s="37" t="s">
        <v>1237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1.4163773148148149E-2</v>
      </c>
      <c r="AD23" s="39">
        <f t="shared" si="12"/>
        <v>-0.58638020833333337</v>
      </c>
      <c r="AE23" s="39">
        <v>-3.48</v>
      </c>
      <c r="AF23" s="39">
        <v>-1.847</v>
      </c>
      <c r="AG23" s="39">
        <v>0</v>
      </c>
    </row>
    <row r="24" spans="1:33" ht="15.75" customHeight="1" x14ac:dyDescent="0.2">
      <c r="A24" s="28" t="s">
        <v>66</v>
      </c>
      <c r="B24" s="28" t="s">
        <v>314</v>
      </c>
      <c r="C24" s="15">
        <f t="shared" si="4"/>
        <v>8.009729729729731</v>
      </c>
      <c r="D24" s="29">
        <v>37</v>
      </c>
      <c r="E24" s="29">
        <v>3</v>
      </c>
      <c r="F24" s="32">
        <v>296.36000000000007</v>
      </c>
      <c r="G24" s="32">
        <v>-29.510000000000005</v>
      </c>
      <c r="H24" s="31">
        <f t="shared" si="1"/>
        <v>9.9574841409097031E-2</v>
      </c>
      <c r="I24" s="31">
        <f t="shared" si="2"/>
        <v>8.2918739853744206E-2</v>
      </c>
      <c r="J24" s="32">
        <f t="shared" si="5"/>
        <v>24.573797743055639</v>
      </c>
      <c r="K24" s="32">
        <f t="shared" si="3"/>
        <v>0.66415669575826053</v>
      </c>
      <c r="L24" s="29">
        <v>45</v>
      </c>
      <c r="M24" s="33">
        <f t="shared" si="6"/>
        <v>0.82222222222222219</v>
      </c>
      <c r="N24" s="29">
        <v>204</v>
      </c>
      <c r="O24" s="34">
        <f t="shared" ref="O24:P24" si="32">D24/7</f>
        <v>5.2857142857142856</v>
      </c>
      <c r="P24" s="34">
        <f t="shared" si="32"/>
        <v>0.42857142857142855</v>
      </c>
      <c r="Q24" s="29">
        <f t="shared" si="8"/>
        <v>35</v>
      </c>
      <c r="R24" s="29"/>
      <c r="S24" s="35">
        <v>1.47632311977715</v>
      </c>
      <c r="T24" s="28">
        <v>480</v>
      </c>
      <c r="U24" s="36">
        <v>60</v>
      </c>
      <c r="V24" s="37" t="s">
        <v>1237</v>
      </c>
      <c r="W24" s="28">
        <v>2</v>
      </c>
      <c r="X24" s="38">
        <f t="shared" si="9"/>
        <v>5.4054054054054057E-2</v>
      </c>
      <c r="Y24" s="39">
        <f t="shared" si="10"/>
        <v>4.2157142857142862</v>
      </c>
      <c r="Z24" s="28">
        <v>5</v>
      </c>
      <c r="AA24" s="28" t="s">
        <v>34</v>
      </c>
      <c r="AB24" s="40">
        <f t="shared" si="11"/>
        <v>-0.69</v>
      </c>
      <c r="AC24" s="41">
        <v>1.4163773148148149E-2</v>
      </c>
      <c r="AD24" s="39">
        <f t="shared" si="12"/>
        <v>-0.7232022569444444</v>
      </c>
      <c r="AE24" s="39">
        <v>-3.48</v>
      </c>
      <c r="AF24" s="39">
        <v>-1.847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7.9627586206896543</v>
      </c>
      <c r="D25" s="29">
        <v>29</v>
      </c>
      <c r="E25" s="29">
        <v>4</v>
      </c>
      <c r="F25" s="32">
        <v>230.92</v>
      </c>
      <c r="G25" s="32">
        <v>-34.61</v>
      </c>
      <c r="H25" s="31">
        <f t="shared" si="1"/>
        <v>0.14987874588602113</v>
      </c>
      <c r="I25" s="31">
        <f t="shared" si="2"/>
        <v>2.8300562093413618E-2</v>
      </c>
      <c r="J25" s="32">
        <f t="shared" si="5"/>
        <v>6.5351657986110725</v>
      </c>
      <c r="K25" s="32">
        <f t="shared" si="3"/>
        <v>0.22535054477969216</v>
      </c>
      <c r="L25" s="29">
        <v>49</v>
      </c>
      <c r="M25" s="33">
        <f t="shared" si="6"/>
        <v>0.59183673469387754</v>
      </c>
      <c r="N25" s="29">
        <v>157</v>
      </c>
      <c r="O25" s="34">
        <f t="shared" ref="O25:P25" si="33">D25/7</f>
        <v>4.1428571428571432</v>
      </c>
      <c r="P25" s="34">
        <f t="shared" si="33"/>
        <v>0.5714285714285714</v>
      </c>
      <c r="Q25" s="29">
        <f t="shared" si="8"/>
        <v>33</v>
      </c>
      <c r="R25" s="29"/>
      <c r="S25" s="35">
        <v>1.8405315614617941</v>
      </c>
      <c r="T25" s="28">
        <v>990</v>
      </c>
      <c r="U25" s="36">
        <v>60</v>
      </c>
      <c r="V25" s="37" t="s">
        <v>1237</v>
      </c>
      <c r="W25" s="14">
        <v>5</v>
      </c>
      <c r="X25" s="38">
        <f t="shared" si="9"/>
        <v>0.17241379310344829</v>
      </c>
      <c r="Y25" s="39">
        <f t="shared" si="10"/>
        <v>2.6623076923076923</v>
      </c>
      <c r="Z25" s="14">
        <v>8</v>
      </c>
      <c r="AA25" s="28" t="s">
        <v>34</v>
      </c>
      <c r="AB25" s="40">
        <f t="shared" si="11"/>
        <v>-0.69</v>
      </c>
      <c r="AC25" s="41">
        <v>1.4163773148148149E-2</v>
      </c>
      <c r="AD25" s="39">
        <f t="shared" si="12"/>
        <v>-0.56683420138888885</v>
      </c>
      <c r="AE25" s="39">
        <v>-3.48</v>
      </c>
      <c r="AF25" s="39">
        <v>-1.85</v>
      </c>
      <c r="AG25" s="39">
        <v>0</v>
      </c>
    </row>
    <row r="26" spans="1:33" ht="15.75" customHeight="1" x14ac:dyDescent="0.2">
      <c r="A26" s="14" t="s">
        <v>68</v>
      </c>
      <c r="B26" s="14" t="s">
        <v>1238</v>
      </c>
      <c r="C26" s="15">
        <f t="shared" si="4"/>
        <v>8.2122222222222216</v>
      </c>
      <c r="D26" s="16">
        <v>36</v>
      </c>
      <c r="E26" s="16">
        <v>2</v>
      </c>
      <c r="F26" s="17">
        <v>295.64</v>
      </c>
      <c r="G26" s="17">
        <v>-33.069999999999993</v>
      </c>
      <c r="H26" s="31">
        <f t="shared" si="1"/>
        <v>0.11185901772425921</v>
      </c>
      <c r="I26" s="31">
        <f t="shared" si="2"/>
        <v>6.6977214686781181E-2</v>
      </c>
      <c r="J26" s="32">
        <f t="shared" si="5"/>
        <v>19.801143749999987</v>
      </c>
      <c r="K26" s="32">
        <f t="shared" si="3"/>
        <v>0.55003177083333299</v>
      </c>
      <c r="L26" s="16">
        <v>75</v>
      </c>
      <c r="M26" s="33">
        <f t="shared" si="6"/>
        <v>0.48</v>
      </c>
      <c r="N26" s="16">
        <v>124</v>
      </c>
      <c r="O26" s="34">
        <f t="shared" ref="O26:P26" si="34">D26/7</f>
        <v>5.1428571428571432</v>
      </c>
      <c r="P26" s="34">
        <f t="shared" si="34"/>
        <v>0.2857142857142857</v>
      </c>
      <c r="Q26" s="29">
        <f t="shared" si="8"/>
        <v>22</v>
      </c>
      <c r="R26" s="29"/>
      <c r="S26" s="21">
        <v>2.3918367346938769</v>
      </c>
      <c r="T26" s="28">
        <v>990</v>
      </c>
      <c r="U26" s="36">
        <v>60</v>
      </c>
      <c r="V26" s="37" t="s">
        <v>1239</v>
      </c>
      <c r="W26" s="14">
        <v>6</v>
      </c>
      <c r="X26" s="38">
        <f t="shared" si="9"/>
        <v>0.16666666666666666</v>
      </c>
      <c r="Y26" s="39">
        <f t="shared" si="10"/>
        <v>3.3069999999999995</v>
      </c>
      <c r="Z26" s="14">
        <v>4</v>
      </c>
      <c r="AA26" s="28" t="s">
        <v>34</v>
      </c>
      <c r="AB26" s="40">
        <f t="shared" si="11"/>
        <v>-0.69</v>
      </c>
      <c r="AC26" s="41">
        <v>1.4163773148148149E-2</v>
      </c>
      <c r="AD26" s="39">
        <f t="shared" si="12"/>
        <v>-0.70365624999999998</v>
      </c>
      <c r="AE26" s="25">
        <v>-3.64</v>
      </c>
      <c r="AF26" s="25">
        <v>-1.8522000000000001</v>
      </c>
      <c r="AG26" s="25">
        <v>0</v>
      </c>
    </row>
    <row r="27" spans="1:33" ht="15.75" customHeight="1" x14ac:dyDescent="0.2">
      <c r="A27" s="14" t="s">
        <v>69</v>
      </c>
      <c r="B27" s="14" t="s">
        <v>1155</v>
      </c>
      <c r="C27" s="15">
        <f t="shared" si="4"/>
        <v>8.2751282051282065</v>
      </c>
      <c r="D27" s="16">
        <v>39</v>
      </c>
      <c r="E27" s="16">
        <v>0</v>
      </c>
      <c r="F27" s="17">
        <v>322.73</v>
      </c>
      <c r="G27" s="17">
        <v>-37.400000000000013</v>
      </c>
      <c r="H27" s="31">
        <f t="shared" si="1"/>
        <v>0.11588634462243984</v>
      </c>
      <c r="I27" s="31">
        <f t="shared" si="2"/>
        <v>6.8051949707701856E-2</v>
      </c>
      <c r="J27" s="32">
        <f t="shared" si="5"/>
        <v>21.962405729166623</v>
      </c>
      <c r="K27" s="32">
        <f t="shared" si="3"/>
        <v>0.56313860844016983</v>
      </c>
      <c r="L27" s="16">
        <v>62</v>
      </c>
      <c r="M27" s="33">
        <f t="shared" si="6"/>
        <v>0.62903225806451613</v>
      </c>
      <c r="N27" s="16">
        <v>87</v>
      </c>
      <c r="O27" s="34">
        <f t="shared" ref="O27:P27" si="35">D27/7</f>
        <v>5.5714285714285712</v>
      </c>
      <c r="P27" s="34">
        <f t="shared" si="35"/>
        <v>0</v>
      </c>
      <c r="Q27" s="29">
        <f t="shared" si="8"/>
        <v>15</v>
      </c>
      <c r="R27" s="29"/>
      <c r="S27" s="21">
        <v>2.3607843137254898</v>
      </c>
      <c r="T27" s="28">
        <v>990</v>
      </c>
      <c r="U27" s="36">
        <v>60</v>
      </c>
      <c r="V27" s="37" t="s">
        <v>1240</v>
      </c>
      <c r="W27" s="14">
        <v>6</v>
      </c>
      <c r="X27" s="38">
        <f t="shared" si="9"/>
        <v>0.15384615384615385</v>
      </c>
      <c r="Y27" s="39">
        <f t="shared" si="10"/>
        <v>2.8769230769230778</v>
      </c>
      <c r="Z27" s="14">
        <v>7</v>
      </c>
      <c r="AA27" s="28" t="s">
        <v>34</v>
      </c>
      <c r="AB27" s="40">
        <f t="shared" si="11"/>
        <v>-0.69</v>
      </c>
      <c r="AC27" s="41">
        <v>1.4163773148148149E-2</v>
      </c>
      <c r="AD27" s="39">
        <f t="shared" si="12"/>
        <v>-0.76229427083333334</v>
      </c>
      <c r="AE27" s="25">
        <v>-3.64</v>
      </c>
      <c r="AF27" s="25">
        <v>-1.8522000000000001</v>
      </c>
      <c r="AG27" s="25">
        <v>0</v>
      </c>
    </row>
    <row r="28" spans="1:33" ht="15.75" customHeight="1" x14ac:dyDescent="0.2">
      <c r="A28" s="14" t="s">
        <v>70</v>
      </c>
      <c r="B28" s="14" t="s">
        <v>1241</v>
      </c>
      <c r="C28" s="15">
        <f t="shared" si="4"/>
        <v>8.0541666666666671</v>
      </c>
      <c r="D28" s="16">
        <v>24</v>
      </c>
      <c r="E28" s="16">
        <v>2</v>
      </c>
      <c r="F28" s="17">
        <v>193.3</v>
      </c>
      <c r="G28" s="17">
        <v>-6.49</v>
      </c>
      <c r="H28" s="31">
        <f t="shared" si="1"/>
        <v>3.3574754267977236E-2</v>
      </c>
      <c r="I28" s="31">
        <f t="shared" si="2"/>
        <v>0.13209051129505087</v>
      </c>
      <c r="J28" s="32">
        <f t="shared" si="5"/>
        <v>25.533095833333334</v>
      </c>
      <c r="K28" s="32">
        <f t="shared" si="3"/>
        <v>1.0638789930555557</v>
      </c>
      <c r="L28" s="16">
        <v>42</v>
      </c>
      <c r="M28" s="33">
        <f t="shared" si="6"/>
        <v>0.5714285714285714</v>
      </c>
      <c r="N28" s="16">
        <v>62</v>
      </c>
      <c r="O28" s="34">
        <f t="shared" ref="O28:P28" si="36">D28/7</f>
        <v>3.4285714285714284</v>
      </c>
      <c r="P28" s="34">
        <f t="shared" si="36"/>
        <v>0.2857142857142857</v>
      </c>
      <c r="Q28" s="29">
        <f t="shared" si="8"/>
        <v>16</v>
      </c>
      <c r="R28" s="29"/>
      <c r="S28" s="21">
        <v>1.841176470588235</v>
      </c>
      <c r="T28" s="28">
        <v>930</v>
      </c>
      <c r="U28" s="36" t="s">
        <v>33</v>
      </c>
      <c r="V28" s="37" t="s">
        <v>33</v>
      </c>
      <c r="W28" s="14">
        <v>1</v>
      </c>
      <c r="X28" s="38">
        <f t="shared" si="9"/>
        <v>4.1666666666666664E-2</v>
      </c>
      <c r="Y28" s="39">
        <f t="shared" si="10"/>
        <v>1.6225000000000001</v>
      </c>
      <c r="Z28" s="14">
        <v>3</v>
      </c>
      <c r="AA28" s="28" t="s">
        <v>34</v>
      </c>
      <c r="AB28" s="40">
        <f t="shared" si="11"/>
        <v>-0.69</v>
      </c>
      <c r="AC28" s="41">
        <v>1.4163773148148149E-2</v>
      </c>
      <c r="AD28" s="39">
        <f t="shared" si="12"/>
        <v>-0.46910416666666666</v>
      </c>
      <c r="AE28" s="25">
        <v>-3.64</v>
      </c>
      <c r="AF28" s="25">
        <v>-1.8522000000000001</v>
      </c>
      <c r="AG28" s="25">
        <v>0</v>
      </c>
    </row>
    <row r="29" spans="1:33" ht="15.75" customHeight="1" x14ac:dyDescent="0.2">
      <c r="A29" s="14" t="s">
        <v>71</v>
      </c>
      <c r="B29" s="14" t="s">
        <v>120</v>
      </c>
      <c r="C29" s="15">
        <f t="shared" si="4"/>
        <v>8.0289999999999999</v>
      </c>
      <c r="D29" s="16">
        <v>30</v>
      </c>
      <c r="E29" s="16">
        <v>0</v>
      </c>
      <c r="F29" s="17">
        <v>240.87</v>
      </c>
      <c r="G29" s="17">
        <v>0</v>
      </c>
      <c r="H29" s="31">
        <f t="shared" si="1"/>
        <v>0</v>
      </c>
      <c r="I29" s="31">
        <f t="shared" si="2"/>
        <v>0.1674622173440721</v>
      </c>
      <c r="J29" s="32">
        <f t="shared" si="5"/>
        <v>40.336624291666645</v>
      </c>
      <c r="K29" s="32">
        <f t="shared" si="3"/>
        <v>1.3445541430555548</v>
      </c>
      <c r="L29" s="16">
        <v>57</v>
      </c>
      <c r="M29" s="33">
        <f t="shared" si="6"/>
        <v>0.52631578947368418</v>
      </c>
      <c r="N29" s="16">
        <v>90</v>
      </c>
      <c r="O29" s="34">
        <f t="shared" ref="O29:P29" si="37">D29/7</f>
        <v>4.2857142857142856</v>
      </c>
      <c r="P29" s="34">
        <f t="shared" si="37"/>
        <v>0</v>
      </c>
      <c r="Q29" s="29">
        <f t="shared" si="8"/>
        <v>21</v>
      </c>
      <c r="R29" s="29"/>
      <c r="S29" s="21">
        <v>2.073365231259968</v>
      </c>
      <c r="T29" s="28">
        <v>1050</v>
      </c>
      <c r="U29" s="36">
        <v>120</v>
      </c>
      <c r="V29" s="37" t="s">
        <v>1242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1.4163773148148149E-2</v>
      </c>
      <c r="AD29" s="39">
        <f t="shared" si="12"/>
        <v>-0.58638020833333337</v>
      </c>
      <c r="AE29" s="25">
        <v>-3.64</v>
      </c>
      <c r="AF29" s="25">
        <v>-1.8205498499999999</v>
      </c>
      <c r="AG29" s="25">
        <v>0</v>
      </c>
    </row>
    <row r="30" spans="1:33" ht="15.75" customHeight="1" x14ac:dyDescent="0.2">
      <c r="A30" s="14" t="s">
        <v>72</v>
      </c>
      <c r="B30" s="14" t="s">
        <v>1243</v>
      </c>
      <c r="C30" s="15">
        <f t="shared" si="4"/>
        <v>8.5040000000000013</v>
      </c>
      <c r="D30" s="16">
        <v>25</v>
      </c>
      <c r="E30" s="16">
        <v>0</v>
      </c>
      <c r="F30" s="17">
        <v>212.60000000000002</v>
      </c>
      <c r="G30" s="17">
        <v>0</v>
      </c>
      <c r="H30" s="31">
        <f t="shared" si="1"/>
        <v>0</v>
      </c>
      <c r="I30" s="31">
        <f t="shared" si="2"/>
        <v>0.20558609396231842</v>
      </c>
      <c r="J30" s="32">
        <f t="shared" si="5"/>
        <v>43.707603576388898</v>
      </c>
      <c r="K30" s="32">
        <f t="shared" si="3"/>
        <v>1.7483041430555559</v>
      </c>
      <c r="L30" s="16">
        <v>44</v>
      </c>
      <c r="M30" s="33">
        <f t="shared" si="6"/>
        <v>0.56818181818181823</v>
      </c>
      <c r="N30" s="16">
        <v>66</v>
      </c>
      <c r="O30" s="34">
        <f t="shared" ref="O30:P30" si="38">D30/7</f>
        <v>3.5714285714285716</v>
      </c>
      <c r="P30" s="34">
        <f t="shared" si="38"/>
        <v>0</v>
      </c>
      <c r="Q30" s="29">
        <f t="shared" si="8"/>
        <v>18</v>
      </c>
      <c r="R30" s="29"/>
      <c r="S30" s="21">
        <v>2.463195691202873</v>
      </c>
      <c r="T30" s="28">
        <v>930</v>
      </c>
      <c r="U30" s="36">
        <v>120</v>
      </c>
      <c r="V30" s="37" t="s">
        <v>1242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1.4163773148148149E-2</v>
      </c>
      <c r="AD30" s="39">
        <f t="shared" si="12"/>
        <v>-0.48865017361111107</v>
      </c>
      <c r="AE30" s="25">
        <v>-3.64</v>
      </c>
      <c r="AF30" s="25">
        <v>-1.8205498499999999</v>
      </c>
      <c r="AG30" s="25">
        <v>0</v>
      </c>
    </row>
    <row r="31" spans="1:33" ht="15.75" customHeight="1" x14ac:dyDescent="0.2">
      <c r="A31" s="14" t="s">
        <v>73</v>
      </c>
      <c r="B31" s="50" t="s">
        <v>1244</v>
      </c>
      <c r="C31" s="15">
        <f t="shared" si="4"/>
        <v>9.5569230769230771</v>
      </c>
      <c r="D31" s="16">
        <v>13</v>
      </c>
      <c r="E31" s="16">
        <v>0</v>
      </c>
      <c r="F31" s="17">
        <v>124.24000000000001</v>
      </c>
      <c r="G31" s="42">
        <v>0</v>
      </c>
      <c r="H31" s="31">
        <f t="shared" si="1"/>
        <v>0</v>
      </c>
      <c r="I31" s="31">
        <f t="shared" si="2"/>
        <v>0.27658365952770625</v>
      </c>
      <c r="J31" s="32">
        <f t="shared" si="5"/>
        <v>34.362753859722226</v>
      </c>
      <c r="K31" s="32">
        <f t="shared" si="3"/>
        <v>2.6432887584401712</v>
      </c>
      <c r="L31" s="16">
        <v>31</v>
      </c>
      <c r="M31" s="33">
        <f t="shared" si="6"/>
        <v>0.41935483870967744</v>
      </c>
      <c r="N31" s="16">
        <v>52</v>
      </c>
      <c r="O31" s="34">
        <f t="shared" ref="O31:P32" si="39">D31/7</f>
        <v>1.8571428571428572</v>
      </c>
      <c r="P31" s="34">
        <f t="shared" si="39"/>
        <v>0</v>
      </c>
      <c r="Q31" s="29">
        <f t="shared" si="8"/>
        <v>28</v>
      </c>
      <c r="R31" s="29"/>
      <c r="S31" s="21">
        <v>2.5729349736379601</v>
      </c>
      <c r="T31" s="14">
        <v>180</v>
      </c>
      <c r="U31" s="22">
        <v>120</v>
      </c>
      <c r="V31" s="1" t="s">
        <v>1470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1.4163773148148149E-2</v>
      </c>
      <c r="AD31" s="39">
        <f t="shared" si="12"/>
        <v>-0.25409809027777774</v>
      </c>
      <c r="AE31" s="43">
        <v>-3.64</v>
      </c>
      <c r="AF31" s="43">
        <v>-1.8205498499999999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10.191333333333334</v>
      </c>
      <c r="D32" s="52">
        <v>15</v>
      </c>
      <c r="E32" s="52">
        <v>0</v>
      </c>
      <c r="F32" s="53">
        <v>152.87</v>
      </c>
      <c r="G32" s="53">
        <v>0</v>
      </c>
      <c r="H32" s="31">
        <f t="shared" si="1"/>
        <v>0</v>
      </c>
      <c r="I32" s="31">
        <f t="shared" si="2"/>
        <v>0.31227881301650645</v>
      </c>
      <c r="J32" s="32">
        <f t="shared" si="5"/>
        <v>47.738062145833347</v>
      </c>
      <c r="K32" s="32">
        <f t="shared" si="3"/>
        <v>3.1825374763888896</v>
      </c>
      <c r="L32" s="52">
        <v>42</v>
      </c>
      <c r="M32" s="33">
        <f t="shared" si="6"/>
        <v>0.35714285714285715</v>
      </c>
      <c r="N32" s="52">
        <v>36</v>
      </c>
      <c r="O32" s="34">
        <f t="shared" si="39"/>
        <v>2.1428571428571428</v>
      </c>
      <c r="P32" s="34">
        <f t="shared" si="39"/>
        <v>0</v>
      </c>
      <c r="Q32" s="29">
        <f t="shared" si="8"/>
        <v>16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2.1100141043723548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1.4163773148148149E-2</v>
      </c>
      <c r="AD32" s="39">
        <f t="shared" si="12"/>
        <v>-0.29319010416666669</v>
      </c>
      <c r="AE32" s="58">
        <v>-3.64</v>
      </c>
      <c r="AF32" s="58">
        <v>-1.8205498499999999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2.83203125" customWidth="1"/>
    <col min="22" max="22" width="7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Info!B1:BJ5000""),3,FALSE),"""")"),"6 Ft Extension Cord with 3 Electrical Power Outlet - 16/3 Durable White Cable - Pack of 2")</f>
        <v>6 Ft Extension Cord with 3 Electrical Power Outlet - 16/3 Durable White Cable - Pack of 2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Info!B1:BJ5000""),2,FALSE),"""")"),"B07VKPLP5L")</f>
        <v>B07VKPLP5L</v>
      </c>
      <c r="B2" s="3" t="s">
        <v>1245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78.5" customHeight="1" x14ac:dyDescent="0.2">
      <c r="A3" s="76" t="s">
        <v>30</v>
      </c>
      <c r="B3" s="77"/>
      <c r="C3" s="47">
        <f>((AE32+AF32)/0.85)*-1</f>
        <v>10.656197014588237</v>
      </c>
      <c r="D3" s="5">
        <f>SUM(D4:D99765)</f>
        <v>390</v>
      </c>
      <c r="E3" s="5"/>
      <c r="F3" s="6">
        <f t="shared" ref="F3:G3" si="0">SUM(F4:F99765)</f>
        <v>4928.54</v>
      </c>
      <c r="G3" s="6">
        <f t="shared" si="0"/>
        <v>-36.57</v>
      </c>
      <c r="H3" s="7">
        <f t="shared" ref="H3:H32" si="1">G3/F3*-1</f>
        <v>7.4200473162437559E-3</v>
      </c>
      <c r="I3" s="8">
        <f t="shared" ref="I3:I32" si="2">J3/F3</f>
        <v>0.18113498534720004</v>
      </c>
      <c r="J3" s="6">
        <f>SUM(J4:J99765)</f>
        <v>892.73102068308924</v>
      </c>
      <c r="K3" s="6">
        <f t="shared" ref="K3:K32" si="3">J3/D3</f>
        <v>2.2890538991874081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1.5 - April
1.5 - May
1 - June
1 - July
1 - Aug
1 - Sept
1 - Oct
1 - Nov
1 - Dec
3 - Jan
2 - Feb")</f>
        <v>2 - March
1.5 - April
1.5 - May
1 - June
1 - July
1 - Aug
1 - Sept
1 - Oct
1 - Nov
1 - Dec
3 -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7</v>
      </c>
      <c r="X3" s="7">
        <f>W3/D3</f>
        <v>1.7948717948717947E-2</v>
      </c>
      <c r="Y3" s="6"/>
      <c r="Z3" s="5"/>
      <c r="AA3" s="5"/>
      <c r="AB3" s="5"/>
      <c r="AC3" s="5"/>
      <c r="AD3" s="6">
        <f>SUM(AD4:AD99765)</f>
        <v>-8.5397197243770524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Info!B2:BZ7000""),37,FALSE)),"""")*-1"),-4.1077674624)</f>
        <v>-4.1077674624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14.862857142857141</v>
      </c>
      <c r="D4" s="16">
        <v>7</v>
      </c>
      <c r="E4" s="16">
        <v>1</v>
      </c>
      <c r="F4" s="17">
        <v>104.03999999999999</v>
      </c>
      <c r="G4" s="17">
        <v>0</v>
      </c>
      <c r="H4" s="18">
        <f t="shared" si="1"/>
        <v>0</v>
      </c>
      <c r="I4" s="18">
        <f t="shared" si="2"/>
        <v>0.31378478236735857</v>
      </c>
      <c r="J4" s="17">
        <f t="shared" ref="J4:J32" si="5">F4*0.85+G4+AF4*D4+D4*AE4+AG4+AD4</f>
        <v>32.646168757499986</v>
      </c>
      <c r="K4" s="17">
        <f t="shared" si="3"/>
        <v>4.6637383939285693</v>
      </c>
      <c r="L4" s="16">
        <v>40</v>
      </c>
      <c r="M4" s="19">
        <f t="shared" ref="M4:M32" si="6">IFERROR(D4/L4,"-")</f>
        <v>0.17499999999999999</v>
      </c>
      <c r="N4" s="16">
        <v>115</v>
      </c>
      <c r="O4" s="20">
        <f t="shared" ref="O4:P4" si="7">D4/7</f>
        <v>1</v>
      </c>
      <c r="P4" s="20">
        <f t="shared" si="7"/>
        <v>0.14285714285714285</v>
      </c>
      <c r="Q4" s="16">
        <f t="shared" ref="Q4:Q32" si="8">ROUNDDOWN(N4/(O4+P4),0)</f>
        <v>100</v>
      </c>
      <c r="R4" s="16"/>
      <c r="S4" s="21">
        <v>0.82962962962962905</v>
      </c>
      <c r="T4" s="14">
        <v>255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1.3785152777777778E-2</v>
      </c>
      <c r="AD4" s="25">
        <f t="shared" ref="AD4:AD32" si="12">IFERROR(AB4*AC4*D4*2,0)</f>
        <v>-0.13316457583333333</v>
      </c>
      <c r="AE4" s="25">
        <v>-4.9000000000000004</v>
      </c>
      <c r="AF4" s="25">
        <v>-3.0506666666666664</v>
      </c>
      <c r="AG4" s="25">
        <v>0</v>
      </c>
    </row>
    <row r="5" spans="1:33" ht="15.75" customHeight="1" x14ac:dyDescent="0.2">
      <c r="A5" s="28" t="s">
        <v>35</v>
      </c>
      <c r="B5" s="28" t="s">
        <v>1246</v>
      </c>
      <c r="C5" s="15">
        <f t="shared" si="4"/>
        <v>12.806923076923075</v>
      </c>
      <c r="D5" s="29">
        <v>26</v>
      </c>
      <c r="E5" s="29">
        <v>1</v>
      </c>
      <c r="F5" s="30">
        <v>332.97999999999996</v>
      </c>
      <c r="G5" s="30">
        <v>0</v>
      </c>
      <c r="H5" s="31">
        <f t="shared" si="1"/>
        <v>0</v>
      </c>
      <c r="I5" s="31">
        <f t="shared" si="2"/>
        <v>0.2277028117451311</v>
      </c>
      <c r="J5" s="32">
        <f t="shared" si="5"/>
        <v>75.820482254893747</v>
      </c>
      <c r="K5" s="32">
        <f t="shared" si="3"/>
        <v>2.9161723944189903</v>
      </c>
      <c r="L5" s="29">
        <v>42</v>
      </c>
      <c r="M5" s="33">
        <f t="shared" si="6"/>
        <v>0.61904761904761907</v>
      </c>
      <c r="N5" s="29">
        <v>119</v>
      </c>
      <c r="O5" s="34">
        <f t="shared" ref="O5:P5" si="13">D5/7</f>
        <v>3.7142857142857144</v>
      </c>
      <c r="P5" s="34">
        <f t="shared" si="13"/>
        <v>0.14285714285714285</v>
      </c>
      <c r="Q5" s="29">
        <f t="shared" si="8"/>
        <v>30</v>
      </c>
      <c r="R5" s="29"/>
      <c r="S5" s="35">
        <v>1.1806167400881</v>
      </c>
      <c r="T5" s="28">
        <v>255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1.3801126303592121E-2</v>
      </c>
      <c r="AD5" s="39">
        <f t="shared" si="12"/>
        <v>-0.49518441177288525</v>
      </c>
      <c r="AE5" s="39">
        <v>-4.9000000000000004</v>
      </c>
      <c r="AF5" s="39">
        <v>-3.0506666666666664</v>
      </c>
      <c r="AG5" s="39">
        <v>0</v>
      </c>
    </row>
    <row r="6" spans="1:33" ht="15.75" customHeight="1" x14ac:dyDescent="0.2">
      <c r="A6" s="28" t="s">
        <v>37</v>
      </c>
      <c r="B6" s="14" t="s">
        <v>98</v>
      </c>
      <c r="C6" s="15">
        <f t="shared" si="4"/>
        <v>14.020833333333336</v>
      </c>
      <c r="D6" s="29">
        <v>12</v>
      </c>
      <c r="E6" s="29">
        <v>0</v>
      </c>
      <c r="F6" s="30">
        <v>168.25000000000003</v>
      </c>
      <c r="G6" s="30">
        <v>0</v>
      </c>
      <c r="H6" s="31">
        <f t="shared" si="1"/>
        <v>0</v>
      </c>
      <c r="I6" s="31">
        <f t="shared" si="2"/>
        <v>0.28158227560178306</v>
      </c>
      <c r="J6" s="32">
        <f t="shared" si="5"/>
        <v>47.376217870000012</v>
      </c>
      <c r="K6" s="32">
        <f t="shared" si="3"/>
        <v>3.9480181558333345</v>
      </c>
      <c r="L6" s="29">
        <v>27</v>
      </c>
      <c r="M6" s="33">
        <f t="shared" si="6"/>
        <v>0.44444444444444442</v>
      </c>
      <c r="N6" s="29">
        <v>105</v>
      </c>
      <c r="O6" s="34">
        <f t="shared" ref="O6:P6" si="14">D6/7</f>
        <v>1.7142857142857142</v>
      </c>
      <c r="P6" s="34">
        <f t="shared" si="14"/>
        <v>0</v>
      </c>
      <c r="Q6" s="29">
        <f t="shared" si="8"/>
        <v>61</v>
      </c>
      <c r="R6" s="29"/>
      <c r="S6" s="35">
        <v>1.6318407960199</v>
      </c>
      <c r="T6" s="28">
        <v>255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1.3785152777777778E-2</v>
      </c>
      <c r="AD6" s="39">
        <f t="shared" si="12"/>
        <v>-0.22828213</v>
      </c>
      <c r="AE6" s="39">
        <v>-4.9000000000000004</v>
      </c>
      <c r="AF6" s="39">
        <v>-3.0506666666666664</v>
      </c>
      <c r="AG6" s="39">
        <v>0</v>
      </c>
    </row>
    <row r="7" spans="1:33" ht="15.75" customHeight="1" x14ac:dyDescent="0.2">
      <c r="A7" s="28" t="s">
        <v>39</v>
      </c>
      <c r="B7" s="28" t="s">
        <v>1247</v>
      </c>
      <c r="C7" s="15">
        <f t="shared" si="4"/>
        <v>13.824285714285715</v>
      </c>
      <c r="D7" s="29">
        <v>42</v>
      </c>
      <c r="E7" s="29">
        <v>0</v>
      </c>
      <c r="F7" s="30">
        <v>580.62</v>
      </c>
      <c r="G7" s="30">
        <v>0</v>
      </c>
      <c r="H7" s="31">
        <f t="shared" si="1"/>
        <v>0</v>
      </c>
      <c r="I7" s="31">
        <f t="shared" si="2"/>
        <v>0.27350076219386171</v>
      </c>
      <c r="J7" s="32">
        <f t="shared" si="5"/>
        <v>158.80001254499999</v>
      </c>
      <c r="K7" s="32">
        <f t="shared" si="3"/>
        <v>3.7809526796428568</v>
      </c>
      <c r="L7" s="29">
        <v>22</v>
      </c>
      <c r="M7" s="33">
        <f t="shared" si="6"/>
        <v>1.9090909090909092</v>
      </c>
      <c r="N7" s="29">
        <v>77</v>
      </c>
      <c r="O7" s="34">
        <f t="shared" ref="O7:P7" si="15">D7/7</f>
        <v>6</v>
      </c>
      <c r="P7" s="34">
        <f t="shared" si="15"/>
        <v>0</v>
      </c>
      <c r="Q7" s="29">
        <f t="shared" si="8"/>
        <v>12</v>
      </c>
      <c r="R7" s="29"/>
      <c r="S7" s="35">
        <v>1.86666666666666</v>
      </c>
      <c r="T7" s="28">
        <v>255</v>
      </c>
      <c r="U7" s="36">
        <v>75</v>
      </c>
      <c r="V7" s="37" t="s">
        <v>1248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1.3785152777777778E-2</v>
      </c>
      <c r="AD7" s="39">
        <f t="shared" si="12"/>
        <v>-0.79898745500000001</v>
      </c>
      <c r="AE7" s="39">
        <v>-4.9000000000000004</v>
      </c>
      <c r="AF7" s="39">
        <v>-3.0506666666666664</v>
      </c>
      <c r="AG7" s="39">
        <v>0</v>
      </c>
    </row>
    <row r="8" spans="1:33" ht="15.75" customHeight="1" x14ac:dyDescent="0.2">
      <c r="A8" s="28" t="s">
        <v>41</v>
      </c>
      <c r="B8" s="14" t="s">
        <v>350</v>
      </c>
      <c r="C8" s="15">
        <f t="shared" si="4"/>
        <v>15.498000000000001</v>
      </c>
      <c r="D8" s="29">
        <v>10</v>
      </c>
      <c r="E8" s="29">
        <v>2</v>
      </c>
      <c r="F8" s="30">
        <v>154.98000000000002</v>
      </c>
      <c r="G8" s="30">
        <v>0</v>
      </c>
      <c r="H8" s="31">
        <f t="shared" si="1"/>
        <v>0</v>
      </c>
      <c r="I8" s="31">
        <f t="shared" si="2"/>
        <v>0.3358031029272594</v>
      </c>
      <c r="J8" s="32">
        <f t="shared" si="5"/>
        <v>52.042764891666671</v>
      </c>
      <c r="K8" s="32">
        <f t="shared" si="3"/>
        <v>5.2042764891666673</v>
      </c>
      <c r="L8" s="29">
        <v>23</v>
      </c>
      <c r="M8" s="33">
        <f t="shared" si="6"/>
        <v>0.43478260869565216</v>
      </c>
      <c r="N8" s="29">
        <v>54</v>
      </c>
      <c r="O8" s="34">
        <f t="shared" ref="O8:P8" si="16">D8/7</f>
        <v>1.4285714285714286</v>
      </c>
      <c r="P8" s="34">
        <f t="shared" si="16"/>
        <v>0.2857142857142857</v>
      </c>
      <c r="Q8" s="29">
        <f t="shared" si="8"/>
        <v>31</v>
      </c>
      <c r="R8" s="29"/>
      <c r="S8" s="35">
        <v>1.7358490566037701</v>
      </c>
      <c r="T8" s="28">
        <v>255</v>
      </c>
      <c r="U8" s="36">
        <v>75</v>
      </c>
      <c r="V8" s="37" t="s">
        <v>1249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1.3785152777777778E-2</v>
      </c>
      <c r="AD8" s="39">
        <f t="shared" si="12"/>
        <v>-0.19023510833333335</v>
      </c>
      <c r="AE8" s="39">
        <v>-4.9000000000000004</v>
      </c>
      <c r="AF8" s="39">
        <v>-3.05</v>
      </c>
      <c r="AG8" s="39">
        <v>0</v>
      </c>
    </row>
    <row r="9" spans="1:33" ht="15.75" customHeight="1" x14ac:dyDescent="0.2">
      <c r="A9" s="28" t="s">
        <v>43</v>
      </c>
      <c r="B9" s="14" t="s">
        <v>98</v>
      </c>
      <c r="C9" s="15">
        <f t="shared" si="4"/>
        <v>15.449090909090909</v>
      </c>
      <c r="D9" s="29">
        <v>11</v>
      </c>
      <c r="E9" s="29">
        <v>1</v>
      </c>
      <c r="F9" s="30">
        <v>169.94</v>
      </c>
      <c r="G9" s="30">
        <v>0</v>
      </c>
      <c r="H9" s="31">
        <f t="shared" si="1"/>
        <v>0</v>
      </c>
      <c r="I9" s="31">
        <f t="shared" si="2"/>
        <v>0.33085250508512815</v>
      </c>
      <c r="J9" s="32">
        <f t="shared" si="5"/>
        <v>56.225074714166674</v>
      </c>
      <c r="K9" s="32">
        <f t="shared" si="3"/>
        <v>5.1113704285606065</v>
      </c>
      <c r="L9" s="29">
        <v>42</v>
      </c>
      <c r="M9" s="33">
        <f t="shared" si="6"/>
        <v>0.26190476190476192</v>
      </c>
      <c r="N9" s="29">
        <v>40</v>
      </c>
      <c r="O9" s="34">
        <f t="shared" ref="O9:P9" si="17">D9/7</f>
        <v>1.5714285714285714</v>
      </c>
      <c r="P9" s="34">
        <f t="shared" si="17"/>
        <v>0.14285714285714285</v>
      </c>
      <c r="Q9" s="29">
        <f t="shared" si="8"/>
        <v>23</v>
      </c>
      <c r="R9" s="29"/>
      <c r="S9" s="35">
        <v>2.1285714285714201</v>
      </c>
      <c r="T9" s="28">
        <v>255</v>
      </c>
      <c r="U9" s="36">
        <v>75</v>
      </c>
      <c r="V9" s="37" t="s">
        <v>1250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1.3785152777777778E-2</v>
      </c>
      <c r="AD9" s="39">
        <f t="shared" si="12"/>
        <v>-0.20925861916666666</v>
      </c>
      <c r="AE9" s="39">
        <v>-4.9000000000000004</v>
      </c>
      <c r="AF9" s="39">
        <v>-3.1013333333333302</v>
      </c>
      <c r="AG9" s="39">
        <v>0</v>
      </c>
    </row>
    <row r="10" spans="1:33" ht="15.75" customHeight="1" x14ac:dyDescent="0.2">
      <c r="A10" s="28" t="s">
        <v>45</v>
      </c>
      <c r="B10" s="28" t="s">
        <v>1251</v>
      </c>
      <c r="C10" s="15">
        <f t="shared" si="4"/>
        <v>15.187999999999999</v>
      </c>
      <c r="D10" s="29">
        <v>5</v>
      </c>
      <c r="E10" s="29">
        <v>1</v>
      </c>
      <c r="F10" s="30">
        <v>75.94</v>
      </c>
      <c r="G10" s="30">
        <v>0</v>
      </c>
      <c r="H10" s="31">
        <f t="shared" si="1"/>
        <v>0</v>
      </c>
      <c r="I10" s="31">
        <f t="shared" si="2"/>
        <v>0.3219280455513126</v>
      </c>
      <c r="J10" s="32">
        <f t="shared" si="5"/>
        <v>24.44721577916668</v>
      </c>
      <c r="K10" s="32">
        <f t="shared" si="3"/>
        <v>4.8894431558333356</v>
      </c>
      <c r="L10" s="29">
        <v>29</v>
      </c>
      <c r="M10" s="33">
        <f t="shared" si="6"/>
        <v>0.17241379310344829</v>
      </c>
      <c r="N10" s="29">
        <v>36</v>
      </c>
      <c r="O10" s="34">
        <f t="shared" ref="O10:P10" si="18">D10/7</f>
        <v>0.7142857142857143</v>
      </c>
      <c r="P10" s="34">
        <f t="shared" si="18"/>
        <v>0.14285714285714285</v>
      </c>
      <c r="Q10" s="29">
        <f t="shared" si="8"/>
        <v>42</v>
      </c>
      <c r="R10" s="29"/>
      <c r="S10" s="35">
        <v>2.61666666666666</v>
      </c>
      <c r="T10" s="28">
        <v>255</v>
      </c>
      <c r="U10" s="36">
        <v>75</v>
      </c>
      <c r="V10" s="37" t="s">
        <v>1252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1.3785152777777778E-2</v>
      </c>
      <c r="AD10" s="39">
        <f t="shared" si="12"/>
        <v>-9.5117554166666674E-2</v>
      </c>
      <c r="AE10" s="39">
        <v>-4.9000000000000004</v>
      </c>
      <c r="AF10" s="39">
        <v>-3.1013333333333302</v>
      </c>
      <c r="AG10" s="39">
        <v>0</v>
      </c>
    </row>
    <row r="11" spans="1:33" ht="15.75" customHeight="1" x14ac:dyDescent="0.2">
      <c r="A11" s="28" t="s">
        <v>47</v>
      </c>
      <c r="B11" s="14" t="s">
        <v>98</v>
      </c>
      <c r="C11" s="15">
        <f t="shared" si="4"/>
        <v>14.587333333333333</v>
      </c>
      <c r="D11" s="29">
        <v>15</v>
      </c>
      <c r="E11" s="29">
        <v>0</v>
      </c>
      <c r="F11" s="30">
        <v>218.81</v>
      </c>
      <c r="G11" s="30">
        <v>0</v>
      </c>
      <c r="H11" s="31">
        <f t="shared" si="1"/>
        <v>0</v>
      </c>
      <c r="I11" s="31">
        <f t="shared" si="2"/>
        <v>0.30018348035967291</v>
      </c>
      <c r="J11" s="32">
        <f t="shared" si="5"/>
        <v>65.683147337500031</v>
      </c>
      <c r="K11" s="32">
        <f t="shared" si="3"/>
        <v>4.3788764891666689</v>
      </c>
      <c r="L11" s="29">
        <v>20</v>
      </c>
      <c r="M11" s="33">
        <f t="shared" si="6"/>
        <v>0.75</v>
      </c>
      <c r="N11" s="29">
        <v>30</v>
      </c>
      <c r="O11" s="34">
        <f t="shared" ref="O11:P11" si="19">D11/7</f>
        <v>2.1428571428571428</v>
      </c>
      <c r="P11" s="34">
        <f t="shared" si="19"/>
        <v>0</v>
      </c>
      <c r="Q11" s="29">
        <f t="shared" si="8"/>
        <v>14</v>
      </c>
      <c r="R11" s="29"/>
      <c r="S11" s="35">
        <v>2.4117647058823501</v>
      </c>
      <c r="T11" s="28">
        <v>465</v>
      </c>
      <c r="U11" s="36">
        <v>75</v>
      </c>
      <c r="V11" s="37" t="s">
        <v>1253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1.3785152777777778E-2</v>
      </c>
      <c r="AD11" s="39">
        <f t="shared" si="12"/>
        <v>-0.28535266250000002</v>
      </c>
      <c r="AE11" s="39">
        <v>-4.9000000000000004</v>
      </c>
      <c r="AF11" s="39">
        <v>-3.1013333333333302</v>
      </c>
      <c r="AG11" s="39">
        <v>0</v>
      </c>
    </row>
    <row r="12" spans="1:33" ht="15.75" customHeight="1" x14ac:dyDescent="0.2">
      <c r="A12" s="28" t="s">
        <v>49</v>
      </c>
      <c r="B12" s="14" t="s">
        <v>98</v>
      </c>
      <c r="C12" s="15">
        <f t="shared" si="4"/>
        <v>13.021666666666667</v>
      </c>
      <c r="D12" s="29">
        <v>6</v>
      </c>
      <c r="E12" s="29">
        <v>0</v>
      </c>
      <c r="F12" s="30">
        <v>78.13</v>
      </c>
      <c r="G12" s="30">
        <v>0</v>
      </c>
      <c r="H12" s="31">
        <f t="shared" si="1"/>
        <v>0</v>
      </c>
      <c r="I12" s="31">
        <f t="shared" si="2"/>
        <v>0.234076013503136</v>
      </c>
      <c r="J12" s="32">
        <f t="shared" si="5"/>
        <v>18.288358935000016</v>
      </c>
      <c r="K12" s="32">
        <f t="shared" si="3"/>
        <v>3.0480598225000026</v>
      </c>
      <c r="L12" s="29">
        <v>15</v>
      </c>
      <c r="M12" s="33">
        <f t="shared" si="6"/>
        <v>0.4</v>
      </c>
      <c r="N12" s="29">
        <v>14</v>
      </c>
      <c r="O12" s="34">
        <f t="shared" ref="O12:P12" si="20">D12/7</f>
        <v>0.8571428571428571</v>
      </c>
      <c r="P12" s="34">
        <f t="shared" si="20"/>
        <v>0</v>
      </c>
      <c r="Q12" s="29">
        <f t="shared" si="8"/>
        <v>16</v>
      </c>
      <c r="R12" s="29"/>
      <c r="S12" s="35">
        <v>2.06451612903225</v>
      </c>
      <c r="T12" s="28">
        <v>390</v>
      </c>
      <c r="U12" s="36">
        <v>180</v>
      </c>
      <c r="V12" s="37" t="s">
        <v>1254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1.3785152777777778E-2</v>
      </c>
      <c r="AD12" s="39">
        <f t="shared" si="12"/>
        <v>-0.114141065</v>
      </c>
      <c r="AE12" s="39">
        <v>-4.9000000000000004</v>
      </c>
      <c r="AF12" s="39">
        <v>-3.1013333333333302</v>
      </c>
      <c r="AG12" s="39">
        <v>0</v>
      </c>
    </row>
    <row r="13" spans="1:33" ht="15.75" customHeight="1" x14ac:dyDescent="0.2">
      <c r="A13" s="28" t="s">
        <v>51</v>
      </c>
      <c r="B13" s="14" t="s">
        <v>98</v>
      </c>
      <c r="C13" s="15">
        <f t="shared" si="4"/>
        <v>12.068181818181818</v>
      </c>
      <c r="D13" s="29">
        <v>11</v>
      </c>
      <c r="E13" s="29">
        <v>0</v>
      </c>
      <c r="F13" s="32">
        <v>132.75</v>
      </c>
      <c r="G13" s="30">
        <v>0</v>
      </c>
      <c r="H13" s="31">
        <f t="shared" si="1"/>
        <v>0</v>
      </c>
      <c r="I13" s="31">
        <f t="shared" si="2"/>
        <v>0.18320332490269919</v>
      </c>
      <c r="J13" s="32">
        <f t="shared" si="5"/>
        <v>24.320241380833316</v>
      </c>
      <c r="K13" s="32">
        <f t="shared" si="3"/>
        <v>2.2109310346212108</v>
      </c>
      <c r="L13" s="29">
        <v>19</v>
      </c>
      <c r="M13" s="33">
        <f t="shared" si="6"/>
        <v>0.57894736842105265</v>
      </c>
      <c r="N13" s="29">
        <v>77</v>
      </c>
      <c r="O13" s="34">
        <f t="shared" ref="O13:P13" si="21">D13/7</f>
        <v>1.5714285714285714</v>
      </c>
      <c r="P13" s="34">
        <f t="shared" si="21"/>
        <v>0</v>
      </c>
      <c r="Q13" s="29">
        <f t="shared" si="8"/>
        <v>49</v>
      </c>
      <c r="R13" s="29"/>
      <c r="S13" s="35">
        <v>1.76119402985074</v>
      </c>
      <c r="T13" s="28">
        <v>390</v>
      </c>
      <c r="U13" s="36">
        <v>180</v>
      </c>
      <c r="V13" s="37" t="s">
        <v>1254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1.3785152777777778E-2</v>
      </c>
      <c r="AD13" s="39">
        <f t="shared" si="12"/>
        <v>-0.20925861916666666</v>
      </c>
      <c r="AE13" s="39">
        <v>-4.9000000000000004</v>
      </c>
      <c r="AF13" s="39">
        <v>-3.1280000000000001</v>
      </c>
      <c r="AG13" s="39">
        <v>0</v>
      </c>
    </row>
    <row r="14" spans="1:33" ht="15.75" customHeight="1" x14ac:dyDescent="0.2">
      <c r="A14" s="28" t="s">
        <v>53</v>
      </c>
      <c r="B14" s="14" t="s">
        <v>98</v>
      </c>
      <c r="C14" s="15">
        <f t="shared" si="4"/>
        <v>11.995454545454544</v>
      </c>
      <c r="D14" s="29">
        <v>11</v>
      </c>
      <c r="E14" s="29">
        <v>2</v>
      </c>
      <c r="F14" s="32">
        <v>131.94999999999999</v>
      </c>
      <c r="G14" s="30">
        <v>-0.08</v>
      </c>
      <c r="H14" s="31">
        <f t="shared" si="1"/>
        <v>6.0629026146267529E-4</v>
      </c>
      <c r="I14" s="31">
        <f t="shared" si="2"/>
        <v>0.17855431133636462</v>
      </c>
      <c r="J14" s="32">
        <f t="shared" si="5"/>
        <v>23.560241380833311</v>
      </c>
      <c r="K14" s="32">
        <f t="shared" si="3"/>
        <v>2.141840125530301</v>
      </c>
      <c r="L14" s="29">
        <v>16</v>
      </c>
      <c r="M14" s="33">
        <f t="shared" si="6"/>
        <v>0.6875</v>
      </c>
      <c r="N14" s="29">
        <v>65</v>
      </c>
      <c r="O14" s="34">
        <f t="shared" ref="O14:P14" si="22">D14/7</f>
        <v>1.5714285714285714</v>
      </c>
      <c r="P14" s="34">
        <f t="shared" si="22"/>
        <v>0.2857142857142857</v>
      </c>
      <c r="Q14" s="29">
        <f t="shared" si="8"/>
        <v>35</v>
      </c>
      <c r="R14" s="29"/>
      <c r="S14" s="35">
        <v>2.21518987341772</v>
      </c>
      <c r="T14" s="28">
        <v>390</v>
      </c>
      <c r="U14" s="36">
        <v>180</v>
      </c>
      <c r="V14" s="37" t="s">
        <v>1254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1.3785152777777778E-2</v>
      </c>
      <c r="AD14" s="39">
        <f t="shared" si="12"/>
        <v>-0.20925861916666666</v>
      </c>
      <c r="AE14" s="39">
        <v>-4.9000000000000004</v>
      </c>
      <c r="AF14" s="39">
        <v>-3.1280000000000001</v>
      </c>
      <c r="AG14" s="39">
        <v>0</v>
      </c>
    </row>
    <row r="15" spans="1:33" ht="15.75" customHeight="1" x14ac:dyDescent="0.2">
      <c r="A15" s="28" t="s">
        <v>54</v>
      </c>
      <c r="B15" s="14" t="s">
        <v>98</v>
      </c>
      <c r="C15" s="15">
        <f t="shared" si="4"/>
        <v>11.989999999999998</v>
      </c>
      <c r="D15" s="29">
        <v>11</v>
      </c>
      <c r="E15" s="29">
        <v>1</v>
      </c>
      <c r="F15" s="32">
        <v>131.88999999999999</v>
      </c>
      <c r="G15" s="30">
        <v>0</v>
      </c>
      <c r="H15" s="31">
        <f t="shared" si="1"/>
        <v>0</v>
      </c>
      <c r="I15" s="31">
        <f t="shared" si="2"/>
        <v>0.17468527849596871</v>
      </c>
      <c r="J15" s="32">
        <f t="shared" si="5"/>
        <v>23.03924138083331</v>
      </c>
      <c r="K15" s="32">
        <f t="shared" si="3"/>
        <v>2.0944764891666647</v>
      </c>
      <c r="L15" s="29">
        <v>17</v>
      </c>
      <c r="M15" s="33">
        <f t="shared" si="6"/>
        <v>0.6470588235294118</v>
      </c>
      <c r="N15" s="29">
        <v>51</v>
      </c>
      <c r="O15" s="34">
        <f t="shared" ref="O15:P15" si="23">D15/7</f>
        <v>1.5714285714285714</v>
      </c>
      <c r="P15" s="34">
        <f t="shared" si="23"/>
        <v>0.14285714285714285</v>
      </c>
      <c r="Q15" s="29">
        <f t="shared" si="8"/>
        <v>29</v>
      </c>
      <c r="R15" s="29"/>
      <c r="S15" s="35">
        <v>2.0056657223796002</v>
      </c>
      <c r="T15" s="28">
        <v>390</v>
      </c>
      <c r="U15" s="36">
        <v>180</v>
      </c>
      <c r="V15" s="37" t="s">
        <v>1254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1.3785152777777778E-2</v>
      </c>
      <c r="AD15" s="39">
        <f t="shared" si="12"/>
        <v>-0.20925861916666666</v>
      </c>
      <c r="AE15" s="39">
        <v>-4.9000000000000004</v>
      </c>
      <c r="AF15" s="39">
        <v>-3.1779999999999999</v>
      </c>
      <c r="AG15" s="39">
        <v>0</v>
      </c>
    </row>
    <row r="16" spans="1:33" ht="15.75" customHeight="1" x14ac:dyDescent="0.2">
      <c r="A16" s="28" t="s">
        <v>56</v>
      </c>
      <c r="B16" s="14" t="s">
        <v>98</v>
      </c>
      <c r="C16" s="15">
        <f t="shared" si="4"/>
        <v>12.155384615384614</v>
      </c>
      <c r="D16" s="29">
        <v>13</v>
      </c>
      <c r="E16" s="29">
        <v>2</v>
      </c>
      <c r="F16" s="32">
        <v>158.01999999999998</v>
      </c>
      <c r="G16" s="30">
        <v>-0.02</v>
      </c>
      <c r="H16" s="31">
        <f t="shared" si="1"/>
        <v>1.2656625743576763E-4</v>
      </c>
      <c r="I16" s="31">
        <f t="shared" si="2"/>
        <v>0.18374695835442756</v>
      </c>
      <c r="J16" s="32">
        <f t="shared" si="5"/>
        <v>29.035694359166641</v>
      </c>
      <c r="K16" s="32">
        <f t="shared" si="3"/>
        <v>2.2335149507051262</v>
      </c>
      <c r="L16" s="29">
        <v>16</v>
      </c>
      <c r="M16" s="33">
        <f t="shared" si="6"/>
        <v>0.8125</v>
      </c>
      <c r="N16" s="29">
        <v>39</v>
      </c>
      <c r="O16" s="34">
        <f t="shared" ref="O16:P16" si="24">D16/7</f>
        <v>1.8571428571428572</v>
      </c>
      <c r="P16" s="34">
        <f t="shared" si="24"/>
        <v>0.2857142857142857</v>
      </c>
      <c r="Q16" s="29">
        <f t="shared" si="8"/>
        <v>18</v>
      </c>
      <c r="R16" s="29"/>
      <c r="S16" s="35">
        <v>2.7692307692307598</v>
      </c>
      <c r="T16" s="28">
        <v>390</v>
      </c>
      <c r="U16" s="36">
        <v>180</v>
      </c>
      <c r="V16" s="37" t="s">
        <v>1254</v>
      </c>
      <c r="W16" s="28">
        <v>0</v>
      </c>
      <c r="X16" s="38">
        <f t="shared" si="9"/>
        <v>0</v>
      </c>
      <c r="Y16" s="39">
        <f t="shared" si="10"/>
        <v>0.02</v>
      </c>
      <c r="Z16" s="28">
        <v>1</v>
      </c>
      <c r="AA16" s="28" t="s">
        <v>34</v>
      </c>
      <c r="AB16" s="40">
        <f t="shared" si="11"/>
        <v>-0.69</v>
      </c>
      <c r="AC16" s="41">
        <v>1.3785152777777778E-2</v>
      </c>
      <c r="AD16" s="39">
        <f t="shared" si="12"/>
        <v>-0.24730564083333334</v>
      </c>
      <c r="AE16" s="39">
        <v>-4.9000000000000004</v>
      </c>
      <c r="AF16" s="39">
        <v>-3.1779999999999999</v>
      </c>
      <c r="AG16" s="39">
        <v>0</v>
      </c>
    </row>
    <row r="17" spans="1:33" ht="15.75" customHeight="1" x14ac:dyDescent="0.2">
      <c r="A17" s="28" t="s">
        <v>58</v>
      </c>
      <c r="B17" s="14" t="s">
        <v>98</v>
      </c>
      <c r="C17" s="15">
        <f t="shared" si="4"/>
        <v>11.99</v>
      </c>
      <c r="D17" s="29">
        <v>6</v>
      </c>
      <c r="E17" s="29">
        <v>0</v>
      </c>
      <c r="F17" s="32">
        <v>71.94</v>
      </c>
      <c r="G17" s="30">
        <v>0</v>
      </c>
      <c r="H17" s="31">
        <f t="shared" si="1"/>
        <v>0</v>
      </c>
      <c r="I17" s="31">
        <f t="shared" si="2"/>
        <v>0.17468527849596879</v>
      </c>
      <c r="J17" s="32">
        <f t="shared" si="5"/>
        <v>12.566858934999994</v>
      </c>
      <c r="K17" s="32">
        <f t="shared" si="3"/>
        <v>2.0944764891666656</v>
      </c>
      <c r="L17" s="29">
        <v>13</v>
      </c>
      <c r="M17" s="33">
        <f t="shared" si="6"/>
        <v>0.46153846153846156</v>
      </c>
      <c r="N17" s="29">
        <v>33</v>
      </c>
      <c r="O17" s="34">
        <f t="shared" ref="O17:P17" si="25">D17/7</f>
        <v>0.8571428571428571</v>
      </c>
      <c r="P17" s="34">
        <f t="shared" si="25"/>
        <v>0</v>
      </c>
      <c r="Q17" s="29">
        <f t="shared" si="8"/>
        <v>38</v>
      </c>
      <c r="R17" s="29"/>
      <c r="S17" s="35">
        <v>2.3125</v>
      </c>
      <c r="T17" s="28">
        <v>390</v>
      </c>
      <c r="U17" s="36">
        <v>180</v>
      </c>
      <c r="V17" s="37" t="s">
        <v>1254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1.3785152777777778E-2</v>
      </c>
      <c r="AD17" s="39">
        <f t="shared" si="12"/>
        <v>-0.114141065</v>
      </c>
      <c r="AE17" s="39">
        <v>-4.9000000000000004</v>
      </c>
      <c r="AF17" s="39">
        <v>-3.1779999999999999</v>
      </c>
      <c r="AG17" s="39">
        <v>0</v>
      </c>
    </row>
    <row r="18" spans="1:33" ht="15.75" customHeight="1" x14ac:dyDescent="0.2">
      <c r="A18" s="28" t="s">
        <v>59</v>
      </c>
      <c r="B18" s="14" t="s">
        <v>98</v>
      </c>
      <c r="C18" s="15">
        <f t="shared" si="4"/>
        <v>12.000769230769233</v>
      </c>
      <c r="D18" s="29">
        <v>13</v>
      </c>
      <c r="E18" s="29">
        <v>0</v>
      </c>
      <c r="F18" s="32">
        <v>156.01000000000002</v>
      </c>
      <c r="G18" s="30">
        <v>0</v>
      </c>
      <c r="H18" s="31">
        <f t="shared" si="1"/>
        <v>0</v>
      </c>
      <c r="I18" s="31">
        <f t="shared" si="2"/>
        <v>0.17529129132213761</v>
      </c>
      <c r="J18" s="32">
        <f t="shared" si="5"/>
        <v>27.347194359166693</v>
      </c>
      <c r="K18" s="32">
        <f t="shared" si="3"/>
        <v>2.1036303353205148</v>
      </c>
      <c r="L18" s="29">
        <v>17</v>
      </c>
      <c r="M18" s="33">
        <f t="shared" si="6"/>
        <v>0.76470588235294112</v>
      </c>
      <c r="N18" s="29">
        <v>22</v>
      </c>
      <c r="O18" s="34">
        <f t="shared" ref="O18:P18" si="26">D18/7</f>
        <v>1.8571428571428572</v>
      </c>
      <c r="P18" s="34">
        <f t="shared" si="26"/>
        <v>0</v>
      </c>
      <c r="Q18" s="29">
        <f t="shared" si="8"/>
        <v>11</v>
      </c>
      <c r="R18" s="29"/>
      <c r="S18" s="35">
        <v>2.7716535433070799</v>
      </c>
      <c r="T18" s="28">
        <v>210</v>
      </c>
      <c r="U18" s="36">
        <v>0</v>
      </c>
      <c r="V18" s="37" t="s">
        <v>1255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1.3785152777777778E-2</v>
      </c>
      <c r="AD18" s="39">
        <f t="shared" si="12"/>
        <v>-0.24730564083333334</v>
      </c>
      <c r="AE18" s="39">
        <v>-4.9000000000000004</v>
      </c>
      <c r="AF18" s="39">
        <v>-3.1779999999999999</v>
      </c>
      <c r="AG18" s="39">
        <v>0</v>
      </c>
    </row>
    <row r="19" spans="1:33" ht="15.75" customHeight="1" x14ac:dyDescent="0.2">
      <c r="A19" s="28" t="s">
        <v>60</v>
      </c>
      <c r="B19" s="14" t="s">
        <v>98</v>
      </c>
      <c r="C19" s="15">
        <f t="shared" si="4"/>
        <v>11.989999999999998</v>
      </c>
      <c r="D19" s="29">
        <v>9</v>
      </c>
      <c r="E19" s="29">
        <v>3</v>
      </c>
      <c r="F19" s="32">
        <v>107.90999999999998</v>
      </c>
      <c r="G19" s="30">
        <v>0</v>
      </c>
      <c r="H19" s="31">
        <f t="shared" si="1"/>
        <v>0</v>
      </c>
      <c r="I19" s="31">
        <f t="shared" si="2"/>
        <v>0.16229995739505126</v>
      </c>
      <c r="J19" s="32">
        <f t="shared" si="5"/>
        <v>17.51378840249998</v>
      </c>
      <c r="K19" s="32">
        <f t="shared" si="3"/>
        <v>1.9459764891666644</v>
      </c>
      <c r="L19" s="29">
        <v>11</v>
      </c>
      <c r="M19" s="33">
        <f t="shared" si="6"/>
        <v>0.81818181818181823</v>
      </c>
      <c r="N19" s="29">
        <v>8</v>
      </c>
      <c r="O19" s="34">
        <f t="shared" ref="O19:P19" si="27">D19/7</f>
        <v>1.2857142857142858</v>
      </c>
      <c r="P19" s="34">
        <f t="shared" si="27"/>
        <v>0.42857142857142855</v>
      </c>
      <c r="Q19" s="29">
        <f t="shared" si="8"/>
        <v>4</v>
      </c>
      <c r="R19" s="29"/>
      <c r="S19" s="35">
        <v>3.0350877192982399</v>
      </c>
      <c r="T19" s="28">
        <v>210</v>
      </c>
      <c r="U19" s="36">
        <v>105</v>
      </c>
      <c r="V19" s="37" t="s">
        <v>1256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1.3785152777777778E-2</v>
      </c>
      <c r="AD19" s="39">
        <f t="shared" si="12"/>
        <v>-0.17121159750000001</v>
      </c>
      <c r="AE19" s="39">
        <v>-4.9000000000000004</v>
      </c>
      <c r="AF19" s="39">
        <v>-3.3265000000000007</v>
      </c>
      <c r="AG19" s="39">
        <v>0</v>
      </c>
    </row>
    <row r="20" spans="1:33" ht="15.75" customHeight="1" x14ac:dyDescent="0.2">
      <c r="A20" s="28" t="s">
        <v>62</v>
      </c>
      <c r="B20" s="14" t="s">
        <v>98</v>
      </c>
      <c r="C20" s="15">
        <f t="shared" si="4"/>
        <v>12.02142857142857</v>
      </c>
      <c r="D20" s="29">
        <v>7</v>
      </c>
      <c r="E20" s="29">
        <v>1</v>
      </c>
      <c r="F20" s="32">
        <v>84.149999999999991</v>
      </c>
      <c r="G20" s="30">
        <v>0</v>
      </c>
      <c r="H20" s="31">
        <f t="shared" si="1"/>
        <v>0</v>
      </c>
      <c r="I20" s="31">
        <f t="shared" si="2"/>
        <v>0.1640978660031687</v>
      </c>
      <c r="J20" s="32">
        <f t="shared" si="5"/>
        <v>13.808835424166645</v>
      </c>
      <c r="K20" s="32">
        <f t="shared" si="3"/>
        <v>1.9726907748809492</v>
      </c>
      <c r="L20" s="29">
        <v>15</v>
      </c>
      <c r="M20" s="33">
        <f t="shared" si="6"/>
        <v>0.46666666666666667</v>
      </c>
      <c r="N20" s="29">
        <v>1</v>
      </c>
      <c r="O20" s="34">
        <f t="shared" ref="O20:P20" si="28">D20/7</f>
        <v>1</v>
      </c>
      <c r="P20" s="34">
        <f t="shared" si="28"/>
        <v>0.14285714285714285</v>
      </c>
      <c r="Q20" s="29">
        <f t="shared" si="8"/>
        <v>0</v>
      </c>
      <c r="R20" s="29"/>
      <c r="S20" s="35">
        <v>3.9490445859872598</v>
      </c>
      <c r="T20" s="28">
        <v>210</v>
      </c>
      <c r="U20" s="36">
        <v>105</v>
      </c>
      <c r="V20" s="37" t="s">
        <v>1257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1.3785152777777778E-2</v>
      </c>
      <c r="AD20" s="39">
        <f t="shared" si="12"/>
        <v>-0.13316457583333333</v>
      </c>
      <c r="AE20" s="39">
        <v>-4.9000000000000004</v>
      </c>
      <c r="AF20" s="39">
        <v>-3.3265000000000007</v>
      </c>
      <c r="AG20" s="39">
        <v>0</v>
      </c>
    </row>
    <row r="21" spans="1:33" ht="15.75" customHeight="1" x14ac:dyDescent="0.2">
      <c r="A21" s="28" t="s">
        <v>63</v>
      </c>
      <c r="B21" s="14" t="s">
        <v>98</v>
      </c>
      <c r="C21" s="15">
        <f t="shared" si="4"/>
        <v>11.989999999999998</v>
      </c>
      <c r="D21" s="29">
        <v>7</v>
      </c>
      <c r="E21" s="29">
        <v>0</v>
      </c>
      <c r="F21" s="32">
        <v>83.929999999999993</v>
      </c>
      <c r="G21" s="30">
        <v>0</v>
      </c>
      <c r="H21" s="31">
        <f t="shared" si="1"/>
        <v>0</v>
      </c>
      <c r="I21" s="31">
        <f t="shared" si="2"/>
        <v>0.16229995739505121</v>
      </c>
      <c r="J21" s="32">
        <f t="shared" si="5"/>
        <v>13.621835424166647</v>
      </c>
      <c r="K21" s="32">
        <f t="shared" si="3"/>
        <v>1.945976489166664</v>
      </c>
      <c r="L21" s="29">
        <v>8</v>
      </c>
      <c r="M21" s="33">
        <f t="shared" si="6"/>
        <v>0.875</v>
      </c>
      <c r="N21" s="29">
        <v>143</v>
      </c>
      <c r="O21" s="34">
        <f t="shared" ref="O21:P21" si="29">D21/7</f>
        <v>1</v>
      </c>
      <c r="P21" s="34">
        <f t="shared" si="29"/>
        <v>0</v>
      </c>
      <c r="Q21" s="29">
        <f t="shared" si="8"/>
        <v>143</v>
      </c>
      <c r="R21" s="29"/>
      <c r="S21" s="35">
        <v>1.5976676384839601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1.3785152777777778E-2</v>
      </c>
      <c r="AD21" s="39">
        <f t="shared" si="12"/>
        <v>-0.13316457583333333</v>
      </c>
      <c r="AE21" s="39">
        <v>-4.9000000000000004</v>
      </c>
      <c r="AF21" s="39">
        <v>-3.3265000000000007</v>
      </c>
      <c r="AG21" s="39">
        <v>0</v>
      </c>
    </row>
    <row r="22" spans="1:33" ht="15.75" customHeight="1" x14ac:dyDescent="0.2">
      <c r="A22" s="28" t="s">
        <v>64</v>
      </c>
      <c r="B22" s="28" t="s">
        <v>113</v>
      </c>
      <c r="C22" s="15">
        <f t="shared" si="4"/>
        <v>11.989999999999998</v>
      </c>
      <c r="D22" s="29">
        <v>7</v>
      </c>
      <c r="E22" s="29">
        <v>1</v>
      </c>
      <c r="F22" s="30">
        <v>83.929999999999993</v>
      </c>
      <c r="G22" s="30">
        <v>0</v>
      </c>
      <c r="H22" s="31">
        <f t="shared" si="1"/>
        <v>0</v>
      </c>
      <c r="I22" s="31">
        <f t="shared" si="2"/>
        <v>0.16229995739505121</v>
      </c>
      <c r="J22" s="32">
        <f t="shared" si="5"/>
        <v>13.621835424166647</v>
      </c>
      <c r="K22" s="32">
        <f t="shared" si="3"/>
        <v>1.945976489166664</v>
      </c>
      <c r="L22" s="29">
        <v>14</v>
      </c>
      <c r="M22" s="33">
        <f t="shared" si="6"/>
        <v>0.5</v>
      </c>
      <c r="N22" s="29">
        <v>108</v>
      </c>
      <c r="O22" s="34">
        <f t="shared" ref="O22:P22" si="30">D22/7</f>
        <v>1</v>
      </c>
      <c r="P22" s="34">
        <f t="shared" si="30"/>
        <v>0.14285714285714285</v>
      </c>
      <c r="Q22" s="29">
        <f t="shared" si="8"/>
        <v>94</v>
      </c>
      <c r="R22" s="29"/>
      <c r="S22" s="35">
        <v>2.1666666666666599</v>
      </c>
      <c r="T22" s="28">
        <v>210</v>
      </c>
      <c r="U22" s="36">
        <v>105</v>
      </c>
      <c r="V22" s="37" t="s">
        <v>1258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1.3785152777777778E-2</v>
      </c>
      <c r="AD22" s="39">
        <f t="shared" si="12"/>
        <v>-0.13316457583333333</v>
      </c>
      <c r="AE22" s="39">
        <v>-4.9000000000000004</v>
      </c>
      <c r="AF22" s="39">
        <v>-3.3265000000000007</v>
      </c>
      <c r="AG22" s="39">
        <v>0</v>
      </c>
    </row>
    <row r="23" spans="1:33" ht="15.75" customHeight="1" x14ac:dyDescent="0.2">
      <c r="A23" s="28" t="s">
        <v>65</v>
      </c>
      <c r="B23" s="28" t="s">
        <v>1259</v>
      </c>
      <c r="C23" s="15">
        <f t="shared" si="4"/>
        <v>12.010909090909088</v>
      </c>
      <c r="D23" s="29">
        <v>11</v>
      </c>
      <c r="E23" s="29">
        <v>0</v>
      </c>
      <c r="F23" s="32">
        <v>132.11999999999998</v>
      </c>
      <c r="G23" s="30">
        <v>-26.18</v>
      </c>
      <c r="H23" s="31">
        <f t="shared" si="1"/>
        <v>0.19815319406600063</v>
      </c>
      <c r="I23" s="31">
        <f t="shared" si="2"/>
        <v>-3.4656059787819389E-2</v>
      </c>
      <c r="J23" s="32">
        <f t="shared" si="5"/>
        <v>-4.5787586191666971</v>
      </c>
      <c r="K23" s="32">
        <f t="shared" si="3"/>
        <v>-0.41625078356060885</v>
      </c>
      <c r="L23" s="29">
        <v>17</v>
      </c>
      <c r="M23" s="33">
        <f t="shared" si="6"/>
        <v>0.6470588235294118</v>
      </c>
      <c r="N23" s="29">
        <v>83</v>
      </c>
      <c r="O23" s="34">
        <f t="shared" ref="O23:P23" si="31">D23/7</f>
        <v>1.5714285714285714</v>
      </c>
      <c r="P23" s="34">
        <f t="shared" si="31"/>
        <v>0</v>
      </c>
      <c r="Q23" s="29">
        <f t="shared" si="8"/>
        <v>52</v>
      </c>
      <c r="R23" s="29"/>
      <c r="S23" s="35">
        <v>2.5781990521327001</v>
      </c>
      <c r="T23" s="28">
        <v>210</v>
      </c>
      <c r="U23" s="36">
        <v>105</v>
      </c>
      <c r="V23" s="37" t="s">
        <v>1258</v>
      </c>
      <c r="W23" s="28">
        <v>5</v>
      </c>
      <c r="X23" s="38">
        <f t="shared" si="9"/>
        <v>0.45454545454545453</v>
      </c>
      <c r="Y23" s="39">
        <f t="shared" si="10"/>
        <v>2.9088888888888889</v>
      </c>
      <c r="Z23" s="28">
        <v>4</v>
      </c>
      <c r="AA23" s="28" t="s">
        <v>34</v>
      </c>
      <c r="AB23" s="40">
        <f t="shared" si="11"/>
        <v>-0.69</v>
      </c>
      <c r="AC23" s="41">
        <v>1.3785152777777778E-2</v>
      </c>
      <c r="AD23" s="39">
        <f t="shared" si="12"/>
        <v>-0.20925861916666666</v>
      </c>
      <c r="AE23" s="39">
        <v>-4.9000000000000004</v>
      </c>
      <c r="AF23" s="39">
        <v>-3.3265000000000007</v>
      </c>
      <c r="AG23" s="39">
        <v>0</v>
      </c>
    </row>
    <row r="24" spans="1:33" ht="15.75" customHeight="1" x14ac:dyDescent="0.2">
      <c r="A24" s="28" t="s">
        <v>66</v>
      </c>
      <c r="B24" s="28" t="s">
        <v>140</v>
      </c>
      <c r="C24" s="15">
        <f t="shared" si="4"/>
        <v>11.167619047619047</v>
      </c>
      <c r="D24" s="29">
        <v>21</v>
      </c>
      <c r="E24" s="29">
        <v>1</v>
      </c>
      <c r="F24" s="32">
        <v>234.51999999999998</v>
      </c>
      <c r="G24" s="32">
        <v>-10.209999999999999</v>
      </c>
      <c r="H24" s="31">
        <f t="shared" si="1"/>
        <v>4.3535732560122803E-2</v>
      </c>
      <c r="I24" s="31">
        <f t="shared" si="2"/>
        <v>6.8122148526777934E-2</v>
      </c>
      <c r="J24" s="32">
        <f t="shared" si="5"/>
        <v>15.97600627249996</v>
      </c>
      <c r="K24" s="32">
        <f t="shared" si="3"/>
        <v>0.7607622034523791</v>
      </c>
      <c r="L24" s="29">
        <v>15</v>
      </c>
      <c r="M24" s="33">
        <f t="shared" si="6"/>
        <v>1.4</v>
      </c>
      <c r="N24" s="29">
        <v>61</v>
      </c>
      <c r="O24" s="34">
        <f t="shared" ref="O24:P24" si="32">D24/7</f>
        <v>3</v>
      </c>
      <c r="P24" s="34">
        <f t="shared" si="32"/>
        <v>0.14285714285714285</v>
      </c>
      <c r="Q24" s="29">
        <f t="shared" si="8"/>
        <v>19</v>
      </c>
      <c r="R24" s="29"/>
      <c r="S24" s="35">
        <v>3.1771428571428499</v>
      </c>
      <c r="T24" s="28">
        <v>210</v>
      </c>
      <c r="U24" s="36">
        <v>105</v>
      </c>
      <c r="V24" s="37" t="s">
        <v>1260</v>
      </c>
      <c r="W24" s="28">
        <v>2</v>
      </c>
      <c r="X24" s="38">
        <f t="shared" si="9"/>
        <v>9.5238095238095233E-2</v>
      </c>
      <c r="Y24" s="39">
        <f t="shared" si="10"/>
        <v>2.5524999999999998</v>
      </c>
      <c r="Z24" s="28">
        <v>2</v>
      </c>
      <c r="AA24" s="28" t="s">
        <v>34</v>
      </c>
      <c r="AB24" s="40">
        <f t="shared" si="11"/>
        <v>-0.69</v>
      </c>
      <c r="AC24" s="41">
        <v>1.3785152777777778E-2</v>
      </c>
      <c r="AD24" s="39">
        <f t="shared" si="12"/>
        <v>-0.39949372750000001</v>
      </c>
      <c r="AE24" s="39">
        <v>-4.9000000000000004</v>
      </c>
      <c r="AF24" s="39">
        <v>-3.3265000000000007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10.643703703703704</v>
      </c>
      <c r="D25" s="29">
        <v>27</v>
      </c>
      <c r="E25" s="29">
        <v>0</v>
      </c>
      <c r="F25" s="32">
        <v>287.38</v>
      </c>
      <c r="G25" s="32">
        <v>0</v>
      </c>
      <c r="H25" s="31">
        <f t="shared" si="1"/>
        <v>0</v>
      </c>
      <c r="I25" s="31">
        <f t="shared" si="2"/>
        <v>7.4985612107662289E-2</v>
      </c>
      <c r="J25" s="32">
        <f t="shared" si="5"/>
        <v>21.549365207499989</v>
      </c>
      <c r="K25" s="32">
        <f t="shared" si="3"/>
        <v>0.79812463731481442</v>
      </c>
      <c r="L25" s="29">
        <v>19</v>
      </c>
      <c r="M25" s="33">
        <f t="shared" si="6"/>
        <v>1.4210526315789473</v>
      </c>
      <c r="N25" s="29">
        <v>15</v>
      </c>
      <c r="O25" s="34">
        <f t="shared" ref="O25:P25" si="33">D25/7</f>
        <v>3.8571428571428572</v>
      </c>
      <c r="P25" s="34">
        <f t="shared" si="33"/>
        <v>0</v>
      </c>
      <c r="Q25" s="29">
        <f t="shared" si="8"/>
        <v>3</v>
      </c>
      <c r="R25" s="29"/>
      <c r="S25" s="35">
        <v>2.8035714285714279</v>
      </c>
      <c r="T25" s="28">
        <v>315</v>
      </c>
      <c r="U25" s="36">
        <v>105</v>
      </c>
      <c r="V25" s="37" t="s">
        <v>1261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1.3785152777777778E-2</v>
      </c>
      <c r="AD25" s="39">
        <f t="shared" si="12"/>
        <v>-0.51363479249999999</v>
      </c>
      <c r="AE25" s="39">
        <v>-4.9000000000000004</v>
      </c>
      <c r="AF25" s="39">
        <v>-3.33</v>
      </c>
      <c r="AG25" s="39">
        <v>0</v>
      </c>
    </row>
    <row r="26" spans="1:33" ht="15.75" customHeight="1" x14ac:dyDescent="0.2">
      <c r="A26" s="14" t="s">
        <v>68</v>
      </c>
      <c r="B26" s="14" t="s">
        <v>1262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16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2.6017699115044248</v>
      </c>
      <c r="T26" s="28">
        <v>210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1.3785152777777778E-2</v>
      </c>
      <c r="AD26" s="39">
        <f t="shared" si="12"/>
        <v>0</v>
      </c>
      <c r="AE26" s="25">
        <v>-4.9000000000000004</v>
      </c>
      <c r="AF26" s="25">
        <v>-3.3369</v>
      </c>
      <c r="AG26" s="25">
        <v>0</v>
      </c>
    </row>
    <row r="27" spans="1:33" ht="15.75" customHeight="1" x14ac:dyDescent="0.2">
      <c r="A27" s="14" t="s">
        <v>69</v>
      </c>
      <c r="B27" s="14" t="s">
        <v>532</v>
      </c>
      <c r="C27" s="15">
        <f t="shared" si="4"/>
        <v>10.771090909090908</v>
      </c>
      <c r="D27" s="16">
        <v>55</v>
      </c>
      <c r="E27" s="16">
        <v>0</v>
      </c>
      <c r="F27" s="17">
        <v>592.41</v>
      </c>
      <c r="G27" s="17">
        <v>-0.08</v>
      </c>
      <c r="H27" s="31">
        <f t="shared" si="1"/>
        <v>1.350416096959876E-4</v>
      </c>
      <c r="I27" s="31">
        <f t="shared" si="2"/>
        <v>1.7221297820201754E-3</v>
      </c>
      <c r="J27" s="32">
        <f t="shared" si="5"/>
        <v>1.020206904166572</v>
      </c>
      <c r="K27" s="32">
        <f t="shared" si="3"/>
        <v>1.8549216439392217E-2</v>
      </c>
      <c r="L27" s="16">
        <v>21</v>
      </c>
      <c r="M27" s="33">
        <f t="shared" si="6"/>
        <v>2.6190476190476191</v>
      </c>
      <c r="N27" s="16">
        <v>130</v>
      </c>
      <c r="O27" s="34">
        <f t="shared" ref="O27:P27" si="35">D27/7</f>
        <v>7.8571428571428568</v>
      </c>
      <c r="P27" s="34">
        <f t="shared" si="35"/>
        <v>0</v>
      </c>
      <c r="Q27" s="29">
        <f t="shared" si="8"/>
        <v>16</v>
      </c>
      <c r="R27" s="29"/>
      <c r="S27" s="21">
        <v>2.2222222222222219</v>
      </c>
      <c r="T27" s="28">
        <v>210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1.3785152777777778E-2</v>
      </c>
      <c r="AD27" s="39">
        <f t="shared" si="12"/>
        <v>-1.0462930958333334</v>
      </c>
      <c r="AE27" s="25">
        <v>-4.95</v>
      </c>
      <c r="AF27" s="25">
        <v>-4.1664000000000003</v>
      </c>
      <c r="AG27" s="25">
        <v>0</v>
      </c>
    </row>
    <row r="28" spans="1:33" ht="15.75" customHeight="1" x14ac:dyDescent="0.2">
      <c r="A28" s="14" t="s">
        <v>70</v>
      </c>
      <c r="B28" s="14" t="s">
        <v>1263</v>
      </c>
      <c r="C28" s="15">
        <f t="shared" si="4"/>
        <v>11.033571428571429</v>
      </c>
      <c r="D28" s="16">
        <v>14</v>
      </c>
      <c r="E28" s="16">
        <v>0</v>
      </c>
      <c r="F28" s="17">
        <v>154.47</v>
      </c>
      <c r="G28" s="17">
        <v>0</v>
      </c>
      <c r="H28" s="31">
        <f t="shared" si="1"/>
        <v>0</v>
      </c>
      <c r="I28" s="31">
        <f t="shared" si="2"/>
        <v>1.9874153998349187E-2</v>
      </c>
      <c r="J28" s="32">
        <f t="shared" si="5"/>
        <v>3.0699605681249986</v>
      </c>
      <c r="K28" s="32">
        <f t="shared" si="3"/>
        <v>0.21928289772321419</v>
      </c>
      <c r="L28" s="16">
        <v>29</v>
      </c>
      <c r="M28" s="33">
        <f t="shared" si="6"/>
        <v>0.48275862068965519</v>
      </c>
      <c r="N28" s="16">
        <v>90</v>
      </c>
      <c r="O28" s="34">
        <f t="shared" ref="O28:P28" si="36">D28/7</f>
        <v>2</v>
      </c>
      <c r="P28" s="34">
        <f t="shared" si="36"/>
        <v>0</v>
      </c>
      <c r="Q28" s="29">
        <f t="shared" si="8"/>
        <v>45</v>
      </c>
      <c r="R28" s="29"/>
      <c r="S28" s="21">
        <v>3.393939393939394</v>
      </c>
      <c r="T28" s="28">
        <v>105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3.1052765624999992E-2</v>
      </c>
      <c r="AD28" s="39">
        <f t="shared" si="12"/>
        <v>-0.59993943187499976</v>
      </c>
      <c r="AE28" s="25">
        <v>-4.95</v>
      </c>
      <c r="AF28" s="25">
        <v>-4.1664000000000003</v>
      </c>
      <c r="AG28" s="25">
        <v>0</v>
      </c>
    </row>
    <row r="29" spans="1:33" ht="15.75" customHeight="1" x14ac:dyDescent="0.2">
      <c r="A29" s="14" t="s">
        <v>71</v>
      </c>
      <c r="B29" s="14" t="s">
        <v>495</v>
      </c>
      <c r="C29" s="15">
        <f t="shared" si="4"/>
        <v>14.193000000000001</v>
      </c>
      <c r="D29" s="16">
        <v>10</v>
      </c>
      <c r="E29" s="16">
        <v>4</v>
      </c>
      <c r="F29" s="17">
        <v>141.93</v>
      </c>
      <c r="G29" s="17">
        <v>0</v>
      </c>
      <c r="H29" s="31">
        <f t="shared" si="1"/>
        <v>0</v>
      </c>
      <c r="I29" s="31">
        <f t="shared" si="2"/>
        <v>0.20879516106795606</v>
      </c>
      <c r="J29" s="32">
        <f t="shared" si="5"/>
        <v>29.634297210375006</v>
      </c>
      <c r="K29" s="32">
        <f t="shared" si="3"/>
        <v>2.9634297210375005</v>
      </c>
      <c r="L29" s="16">
        <v>18</v>
      </c>
      <c r="M29" s="33">
        <f t="shared" si="6"/>
        <v>0.55555555555555558</v>
      </c>
      <c r="N29" s="16">
        <v>79</v>
      </c>
      <c r="O29" s="34">
        <f t="shared" ref="O29:P29" si="37">D29/7</f>
        <v>1.4285714285714286</v>
      </c>
      <c r="P29" s="34">
        <f t="shared" si="37"/>
        <v>0.5714285714285714</v>
      </c>
      <c r="Q29" s="29">
        <f t="shared" si="8"/>
        <v>39</v>
      </c>
      <c r="R29" s="29"/>
      <c r="S29" s="21">
        <v>2.140845070422535</v>
      </c>
      <c r="T29" s="28">
        <v>105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3.1052765624999992E-2</v>
      </c>
      <c r="AD29" s="39">
        <f t="shared" si="12"/>
        <v>-0.42852816562499985</v>
      </c>
      <c r="AE29" s="25">
        <v>-4.95</v>
      </c>
      <c r="AF29" s="25">
        <v>-4.1077674624</v>
      </c>
      <c r="AG29" s="25">
        <v>0</v>
      </c>
    </row>
    <row r="30" spans="1:33" ht="15.75" customHeight="1" x14ac:dyDescent="0.2">
      <c r="A30" s="14" t="s">
        <v>72</v>
      </c>
      <c r="B30" s="14" t="s">
        <v>1264</v>
      </c>
      <c r="C30" s="15">
        <f t="shared" si="4"/>
        <v>14.873636363636365</v>
      </c>
      <c r="D30" s="16">
        <v>11</v>
      </c>
      <c r="E30" s="16">
        <v>2</v>
      </c>
      <c r="F30" s="17">
        <v>163.61000000000001</v>
      </c>
      <c r="G30" s="17">
        <v>0</v>
      </c>
      <c r="H30" s="31">
        <f t="shared" si="1"/>
        <v>0</v>
      </c>
      <c r="I30" s="31">
        <f t="shared" si="2"/>
        <v>0.2381375034008465</v>
      </c>
      <c r="J30" s="32">
        <f t="shared" si="5"/>
        <v>38.961676931412498</v>
      </c>
      <c r="K30" s="32">
        <f t="shared" si="3"/>
        <v>3.5419706301284091</v>
      </c>
      <c r="L30" s="16">
        <v>12</v>
      </c>
      <c r="M30" s="33">
        <f t="shared" si="6"/>
        <v>0.91666666666666663</v>
      </c>
      <c r="N30" s="16">
        <v>67</v>
      </c>
      <c r="O30" s="34">
        <f t="shared" ref="O30:P30" si="38">D30/7</f>
        <v>1.5714285714285714</v>
      </c>
      <c r="P30" s="34">
        <f t="shared" si="38"/>
        <v>0.2857142857142857</v>
      </c>
      <c r="Q30" s="29">
        <f t="shared" si="8"/>
        <v>36</v>
      </c>
      <c r="R30" s="29"/>
      <c r="S30" s="21">
        <v>2.666666666666667</v>
      </c>
      <c r="T30" s="28">
        <v>210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3.1052765624999992E-2</v>
      </c>
      <c r="AD30" s="39">
        <f t="shared" si="12"/>
        <v>-0.47138098218749985</v>
      </c>
      <c r="AE30" s="25">
        <v>-4.95</v>
      </c>
      <c r="AF30" s="25">
        <v>-4.1077674624</v>
      </c>
      <c r="AG30" s="25">
        <v>0</v>
      </c>
    </row>
    <row r="31" spans="1:33" ht="15.75" customHeight="1" x14ac:dyDescent="0.2">
      <c r="A31" s="14" t="s">
        <v>73</v>
      </c>
      <c r="B31" s="50" t="s">
        <v>226</v>
      </c>
      <c r="C31" s="15">
        <f t="shared" si="4"/>
        <v>15.875000000000002</v>
      </c>
      <c r="D31" s="16">
        <v>4</v>
      </c>
      <c r="E31" s="16">
        <v>0</v>
      </c>
      <c r="F31" s="17">
        <v>63.500000000000007</v>
      </c>
      <c r="G31" s="42">
        <v>0</v>
      </c>
      <c r="H31" s="31">
        <f t="shared" si="1"/>
        <v>0</v>
      </c>
      <c r="I31" s="31">
        <f t="shared" si="2"/>
        <v>0.27673258085275598</v>
      </c>
      <c r="J31" s="32">
        <f t="shared" si="5"/>
        <v>17.572518884150007</v>
      </c>
      <c r="K31" s="32">
        <f t="shared" si="3"/>
        <v>4.3931297210375018</v>
      </c>
      <c r="L31" s="16">
        <v>8</v>
      </c>
      <c r="M31" s="33">
        <f t="shared" si="6"/>
        <v>0.5</v>
      </c>
      <c r="N31" s="16">
        <v>62</v>
      </c>
      <c r="O31" s="34">
        <f t="shared" ref="O31:P32" si="39">D31/7</f>
        <v>0.5714285714285714</v>
      </c>
      <c r="P31" s="34">
        <f t="shared" si="39"/>
        <v>0</v>
      </c>
      <c r="Q31" s="29">
        <f t="shared" si="8"/>
        <v>108</v>
      </c>
      <c r="R31" s="29"/>
      <c r="S31" s="21">
        <v>3.12</v>
      </c>
      <c r="T31" s="14">
        <v>105</v>
      </c>
      <c r="U31" s="22" t="s">
        <v>33</v>
      </c>
      <c r="V31" s="1" t="s">
        <v>1469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3.1052765624999992E-2</v>
      </c>
      <c r="AD31" s="39">
        <f t="shared" si="12"/>
        <v>-0.17141126624999994</v>
      </c>
      <c r="AE31" s="43">
        <v>-4.95</v>
      </c>
      <c r="AF31" s="43">
        <v>-4.1077674623999982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16.553750000000001</v>
      </c>
      <c r="D32" s="52">
        <v>8</v>
      </c>
      <c r="E32" s="52">
        <v>0</v>
      </c>
      <c r="F32" s="53">
        <v>132.43</v>
      </c>
      <c r="G32" s="53">
        <v>0</v>
      </c>
      <c r="H32" s="31">
        <f t="shared" si="1"/>
        <v>0</v>
      </c>
      <c r="I32" s="31">
        <f t="shared" si="2"/>
        <v>0.30023814670618437</v>
      </c>
      <c r="J32" s="32">
        <f t="shared" si="5"/>
        <v>39.760537768299997</v>
      </c>
      <c r="K32" s="32">
        <f t="shared" si="3"/>
        <v>4.9700672210374996</v>
      </c>
      <c r="L32" s="52">
        <v>15</v>
      </c>
      <c r="M32" s="33">
        <f t="shared" si="6"/>
        <v>0.53333333333333333</v>
      </c>
      <c r="N32" s="52">
        <v>121</v>
      </c>
      <c r="O32" s="34">
        <f t="shared" si="39"/>
        <v>1.1428571428571428</v>
      </c>
      <c r="P32" s="34">
        <f t="shared" si="39"/>
        <v>0</v>
      </c>
      <c r="Q32" s="29">
        <f t="shared" si="8"/>
        <v>105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3.1799163179916321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3.1052765624999992E-2</v>
      </c>
      <c r="AD32" s="39">
        <f t="shared" si="12"/>
        <v>-0.34282253249999989</v>
      </c>
      <c r="AE32" s="58">
        <v>-4.95</v>
      </c>
      <c r="AF32" s="58">
        <v>-4.1077674624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30.1640625" customWidth="1"/>
    <col min="22" max="22" width="64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Info!B1:BJ5000""),3,FALSE),"""")"),"White-SPT-3, 16/3, 8FT, 3 Prong Plug")</f>
        <v>White-SPT-3, 16/3, 8FT, 3 Prong Plug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Info!B1:BJ5000""),2,FALSE),"""")"),"B01JN1JRIM")</f>
        <v>B01JN1JRIM</v>
      </c>
      <c r="B2" s="3" t="s">
        <v>1265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11.75" customHeight="1" x14ac:dyDescent="0.2">
      <c r="A3" s="76" t="s">
        <v>30</v>
      </c>
      <c r="B3" s="77"/>
      <c r="C3" s="47">
        <f>((AE32+AF32)/0.85)*-1</f>
        <v>7.3672691218823543</v>
      </c>
      <c r="D3" s="5">
        <f>SUM(D4:D99765)</f>
        <v>315</v>
      </c>
      <c r="E3" s="5"/>
      <c r="F3" s="6">
        <f t="shared" ref="F3:G3" si="0">SUM(F4:F99765)</f>
        <v>2976.6899999999996</v>
      </c>
      <c r="G3" s="6">
        <f t="shared" si="0"/>
        <v>-0.63000000000000012</v>
      </c>
      <c r="H3" s="7">
        <f t="shared" ref="H3:H32" si="1">G3/F3*-1</f>
        <v>2.1164447759088121E-4</v>
      </c>
      <c r="I3" s="8">
        <f t="shared" ref="I3:I32" si="2">J3/F3</f>
        <v>0.24618467126044508</v>
      </c>
      <c r="J3" s="6">
        <f>SUM(J4:J99765)</f>
        <v>732.81544909425418</v>
      </c>
      <c r="K3" s="6">
        <f t="shared" ref="K3:K32" si="3">J3/D3</f>
        <v>2.3263982510928702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2.5 - May
2.5 - June
3 - July
3.5 - Aug
2.5 - Sept
2.5 - Oct
4.5 - Nov
3 - Dec
2 - Jan
2 - Feb")</f>
        <v>2.5 - March
2.5 - April
2.5 - May
2.5 - June
3 - July
3.5 - Aug
2.5 - Sept
2.5 - Oct
4.5 - Nov
3 -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QTY-16")</f>
        <v>Del QTY-16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QTY-30")</f>
        <v>US QTY-30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2</v>
      </c>
      <c r="X3" s="7">
        <f>W3/D3</f>
        <v>6.3492063492063492E-3</v>
      </c>
      <c r="Y3" s="6"/>
      <c r="Z3" s="5"/>
      <c r="AA3" s="5"/>
      <c r="AB3" s="5"/>
      <c r="AC3" s="5"/>
      <c r="AD3" s="6">
        <f>SUM(AD4:AD99765)</f>
        <v>-6.7104296875000014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Info!B2:BZ7000""),37,FALSE)),"""")*-1"),-2.6221787536)</f>
        <v>-2.6221787536000001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165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420</v>
      </c>
      <c r="U4" s="22">
        <v>150</v>
      </c>
      <c r="V4" s="23" t="s">
        <v>1266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-2.0257943434343435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420</v>
      </c>
      <c r="U5" s="36">
        <v>150</v>
      </c>
      <c r="V5" s="37" t="s">
        <v>1266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-2.0257943434343435</v>
      </c>
      <c r="AG5" s="39">
        <v>0</v>
      </c>
    </row>
    <row r="6" spans="1:33" ht="15.75" customHeight="1" x14ac:dyDescent="0.2">
      <c r="A6" s="28" t="s">
        <v>37</v>
      </c>
      <c r="B6" s="28" t="s">
        <v>46</v>
      </c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1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>
        <v>4.1980198019801902</v>
      </c>
      <c r="T6" s="28">
        <v>270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-2.0257943434343435</v>
      </c>
      <c r="AG6" s="39">
        <v>0</v>
      </c>
    </row>
    <row r="7" spans="1:33" ht="15.75" customHeight="1" x14ac:dyDescent="0.2">
      <c r="A7" s="28" t="s">
        <v>39</v>
      </c>
      <c r="B7" s="28" t="s">
        <v>1267</v>
      </c>
      <c r="C7" s="15">
        <f t="shared" si="4"/>
        <v>12.93</v>
      </c>
      <c r="D7" s="29">
        <v>4</v>
      </c>
      <c r="E7" s="29">
        <v>1</v>
      </c>
      <c r="F7" s="30">
        <v>51.72</v>
      </c>
      <c r="G7" s="30">
        <v>0</v>
      </c>
      <c r="H7" s="31">
        <f t="shared" si="1"/>
        <v>0</v>
      </c>
      <c r="I7" s="31">
        <f t="shared" si="2"/>
        <v>0.42253694548930909</v>
      </c>
      <c r="J7" s="32">
        <f t="shared" si="5"/>
        <v>21.853610820707065</v>
      </c>
      <c r="K7" s="32">
        <f t="shared" si="3"/>
        <v>5.4634027051767662</v>
      </c>
      <c r="L7" s="29">
        <v>20</v>
      </c>
      <c r="M7" s="33">
        <f t="shared" si="6"/>
        <v>0.2</v>
      </c>
      <c r="N7" s="29">
        <v>56</v>
      </c>
      <c r="O7" s="34">
        <f t="shared" ref="O7:P7" si="15">D7/7</f>
        <v>0.5714285714285714</v>
      </c>
      <c r="P7" s="34">
        <f t="shared" si="15"/>
        <v>0.14285714285714285</v>
      </c>
      <c r="Q7" s="29">
        <f t="shared" si="8"/>
        <v>78</v>
      </c>
      <c r="R7" s="29"/>
      <c r="S7" s="35">
        <v>2.5907473309608502</v>
      </c>
      <c r="T7" s="28">
        <v>270</v>
      </c>
      <c r="U7" s="36">
        <v>120</v>
      </c>
      <c r="V7" s="37" t="s">
        <v>1201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1.5436921296296298E-2</v>
      </c>
      <c r="AD7" s="39">
        <f t="shared" si="12"/>
        <v>-8.5211805555555561E-2</v>
      </c>
      <c r="AE7" s="39">
        <v>-3.48</v>
      </c>
      <c r="AF7" s="39">
        <v>-2.0257943434343435</v>
      </c>
      <c r="AG7" s="39">
        <v>0</v>
      </c>
    </row>
    <row r="8" spans="1:33" ht="15.75" customHeight="1" x14ac:dyDescent="0.2">
      <c r="A8" s="28" t="s">
        <v>41</v>
      </c>
      <c r="B8" s="28" t="s">
        <v>1268</v>
      </c>
      <c r="C8" s="15">
        <f t="shared" si="4"/>
        <v>11.576666666666668</v>
      </c>
      <c r="D8" s="29">
        <v>3</v>
      </c>
      <c r="E8" s="29">
        <v>0</v>
      </c>
      <c r="F8" s="30">
        <v>34.730000000000004</v>
      </c>
      <c r="G8" s="30">
        <v>0</v>
      </c>
      <c r="H8" s="31">
        <f t="shared" si="1"/>
        <v>0</v>
      </c>
      <c r="I8" s="31">
        <f t="shared" si="2"/>
        <v>0.37220245165083027</v>
      </c>
      <c r="J8" s="32">
        <f t="shared" si="5"/>
        <v>12.926591145833337</v>
      </c>
      <c r="K8" s="32">
        <f t="shared" si="3"/>
        <v>4.3088637152777789</v>
      </c>
      <c r="L8" s="29">
        <v>23</v>
      </c>
      <c r="M8" s="33">
        <f t="shared" si="6"/>
        <v>0.13043478260869565</v>
      </c>
      <c r="N8" s="29">
        <v>54</v>
      </c>
      <c r="O8" s="34">
        <f t="shared" ref="O8:P8" si="16">D8/7</f>
        <v>0.42857142857142855</v>
      </c>
      <c r="P8" s="34">
        <f t="shared" si="16"/>
        <v>0</v>
      </c>
      <c r="Q8" s="29">
        <f t="shared" si="8"/>
        <v>126</v>
      </c>
      <c r="R8" s="29"/>
      <c r="S8" s="35">
        <v>3.0270270270270201</v>
      </c>
      <c r="T8" s="28">
        <v>270</v>
      </c>
      <c r="U8" s="36">
        <v>120</v>
      </c>
      <c r="V8" s="37" t="s">
        <v>1269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1.5436921296296298E-2</v>
      </c>
      <c r="AD8" s="39">
        <f t="shared" si="12"/>
        <v>-6.3908854166666668E-2</v>
      </c>
      <c r="AE8" s="39">
        <v>-3.48</v>
      </c>
      <c r="AF8" s="39">
        <v>-2.0299999999999998</v>
      </c>
      <c r="AG8" s="39">
        <v>0</v>
      </c>
    </row>
    <row r="9" spans="1:33" ht="15.75" customHeight="1" x14ac:dyDescent="0.2">
      <c r="A9" s="28" t="s">
        <v>43</v>
      </c>
      <c r="B9" s="28" t="s">
        <v>98</v>
      </c>
      <c r="C9" s="15">
        <f t="shared" si="4"/>
        <v>9.2889473684210522</v>
      </c>
      <c r="D9" s="29">
        <v>19</v>
      </c>
      <c r="E9" s="29">
        <v>0</v>
      </c>
      <c r="F9" s="30">
        <v>176.48999999999998</v>
      </c>
      <c r="G9" s="30">
        <v>-0.13</v>
      </c>
      <c r="H9" s="31">
        <f t="shared" si="1"/>
        <v>7.3658564224601971E-4</v>
      </c>
      <c r="I9" s="31">
        <f t="shared" si="2"/>
        <v>0.24857616498359442</v>
      </c>
      <c r="J9" s="32">
        <f t="shared" si="5"/>
        <v>43.871207357954574</v>
      </c>
      <c r="K9" s="32">
        <f t="shared" si="3"/>
        <v>2.3090109135765564</v>
      </c>
      <c r="L9" s="29">
        <v>58</v>
      </c>
      <c r="M9" s="33">
        <f t="shared" si="6"/>
        <v>0.32758620689655171</v>
      </c>
      <c r="N9" s="29">
        <v>36</v>
      </c>
      <c r="O9" s="34">
        <f t="shared" ref="O9:P9" si="17">D9/7</f>
        <v>2.7142857142857144</v>
      </c>
      <c r="P9" s="34">
        <f t="shared" si="17"/>
        <v>0</v>
      </c>
      <c r="Q9" s="29">
        <f t="shared" si="8"/>
        <v>13</v>
      </c>
      <c r="R9" s="29"/>
      <c r="S9" s="35">
        <v>3.68992248062015</v>
      </c>
      <c r="T9" s="28">
        <v>270</v>
      </c>
      <c r="U9" s="36">
        <v>120</v>
      </c>
      <c r="V9" s="37" t="s">
        <v>1270</v>
      </c>
      <c r="W9" s="28">
        <v>1</v>
      </c>
      <c r="X9" s="38">
        <f t="shared" si="9"/>
        <v>5.2631578947368418E-2</v>
      </c>
      <c r="Y9" s="39">
        <f t="shared" si="10"/>
        <v>0.13</v>
      </c>
      <c r="Z9" s="28">
        <v>0</v>
      </c>
      <c r="AA9" s="28" t="s">
        <v>34</v>
      </c>
      <c r="AB9" s="40">
        <f t="shared" si="11"/>
        <v>-0.69</v>
      </c>
      <c r="AC9" s="41">
        <v>1.5436921296296298E-2</v>
      </c>
      <c r="AD9" s="39">
        <f t="shared" si="12"/>
        <v>-0.40475607638888894</v>
      </c>
      <c r="AE9" s="39">
        <v>-3.48</v>
      </c>
      <c r="AF9" s="39">
        <v>-2.0784492929292901</v>
      </c>
      <c r="AG9" s="39">
        <v>0</v>
      </c>
    </row>
    <row r="10" spans="1:33" ht="15.75" customHeight="1" x14ac:dyDescent="0.2">
      <c r="A10" s="28" t="s">
        <v>45</v>
      </c>
      <c r="B10" s="28" t="s">
        <v>120</v>
      </c>
      <c r="C10" s="15">
        <f t="shared" si="4"/>
        <v>8.6018749999999997</v>
      </c>
      <c r="D10" s="29">
        <v>16</v>
      </c>
      <c r="E10" s="29">
        <v>0</v>
      </c>
      <c r="F10" s="30">
        <v>137.63</v>
      </c>
      <c r="G10" s="30">
        <v>0</v>
      </c>
      <c r="H10" s="31">
        <f t="shared" si="1"/>
        <v>0</v>
      </c>
      <c r="I10" s="31">
        <f t="shared" si="2"/>
        <v>0.20133302398393613</v>
      </c>
      <c r="J10" s="32">
        <f t="shared" si="5"/>
        <v>27.70946409090913</v>
      </c>
      <c r="K10" s="32">
        <f t="shared" si="3"/>
        <v>1.7318415056818206</v>
      </c>
      <c r="L10" s="29">
        <v>36</v>
      </c>
      <c r="M10" s="33">
        <f t="shared" si="6"/>
        <v>0.44444444444444442</v>
      </c>
      <c r="N10" s="29">
        <v>21</v>
      </c>
      <c r="O10" s="34">
        <f t="shared" ref="O10:P10" si="18">D10/7</f>
        <v>2.2857142857142856</v>
      </c>
      <c r="P10" s="34">
        <f t="shared" si="18"/>
        <v>0</v>
      </c>
      <c r="Q10" s="29">
        <f t="shared" si="8"/>
        <v>9</v>
      </c>
      <c r="R10" s="29"/>
      <c r="S10" s="35">
        <v>4.8636363636363598</v>
      </c>
      <c r="T10" s="28">
        <v>270</v>
      </c>
      <c r="U10" s="36">
        <v>120</v>
      </c>
      <c r="V10" s="37" t="s">
        <v>1271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1.5436921296296298E-2</v>
      </c>
      <c r="AD10" s="39">
        <f t="shared" si="12"/>
        <v>-0.34084722222222225</v>
      </c>
      <c r="AE10" s="39">
        <v>-3.48</v>
      </c>
      <c r="AF10" s="39">
        <v>-2.0784492929292901</v>
      </c>
      <c r="AG10" s="39">
        <v>0</v>
      </c>
    </row>
    <row r="11" spans="1:33" ht="15.75" customHeight="1" x14ac:dyDescent="0.2">
      <c r="A11" s="28" t="s">
        <v>47</v>
      </c>
      <c r="B11" s="28" t="s">
        <v>98</v>
      </c>
      <c r="C11" s="15">
        <f t="shared" si="4"/>
        <v>8.754666666666667</v>
      </c>
      <c r="D11" s="29">
        <v>15</v>
      </c>
      <c r="E11" s="29">
        <v>1</v>
      </c>
      <c r="F11" s="30">
        <v>131.32</v>
      </c>
      <c r="G11" s="30">
        <v>0</v>
      </c>
      <c r="H11" s="31">
        <f t="shared" si="1"/>
        <v>0</v>
      </c>
      <c r="I11" s="31">
        <f t="shared" si="2"/>
        <v>0.21265394711565103</v>
      </c>
      <c r="J11" s="32">
        <f t="shared" si="5"/>
        <v>27.925716335227293</v>
      </c>
      <c r="K11" s="32">
        <f t="shared" si="3"/>
        <v>1.8617144223484863</v>
      </c>
      <c r="L11" s="29">
        <v>35</v>
      </c>
      <c r="M11" s="33">
        <f t="shared" si="6"/>
        <v>0.42857142857142855</v>
      </c>
      <c r="N11" s="29">
        <v>125</v>
      </c>
      <c r="O11" s="34">
        <f t="shared" ref="O11:P11" si="19">D11/7</f>
        <v>2.1428571428571428</v>
      </c>
      <c r="P11" s="34">
        <f t="shared" si="19"/>
        <v>0.14285714285714285</v>
      </c>
      <c r="Q11" s="29">
        <f t="shared" si="8"/>
        <v>54</v>
      </c>
      <c r="R11" s="29"/>
      <c r="S11" s="35">
        <v>1.57407407407407</v>
      </c>
      <c r="T11" s="28">
        <v>480</v>
      </c>
      <c r="U11" s="36">
        <v>120</v>
      </c>
      <c r="V11" s="37" t="s">
        <v>1272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1.5436921296296298E-2</v>
      </c>
      <c r="AD11" s="39">
        <f t="shared" si="12"/>
        <v>-0.31954427083333337</v>
      </c>
      <c r="AE11" s="39">
        <v>-3.48</v>
      </c>
      <c r="AF11" s="39">
        <v>-2.0784492929292901</v>
      </c>
      <c r="AG11" s="39">
        <v>0</v>
      </c>
    </row>
    <row r="12" spans="1:33" ht="15.75" customHeight="1" x14ac:dyDescent="0.2">
      <c r="A12" s="28" t="s">
        <v>49</v>
      </c>
      <c r="B12" s="28" t="s">
        <v>989</v>
      </c>
      <c r="C12" s="15">
        <f t="shared" si="4"/>
        <v>8.9500000000000011</v>
      </c>
      <c r="D12" s="29">
        <v>7</v>
      </c>
      <c r="E12" s="29">
        <v>2</v>
      </c>
      <c r="F12" s="30">
        <v>62.650000000000006</v>
      </c>
      <c r="G12" s="30">
        <v>-0.04</v>
      </c>
      <c r="H12" s="31">
        <f t="shared" si="1"/>
        <v>6.3846767757382277E-4</v>
      </c>
      <c r="I12" s="31">
        <f t="shared" si="2"/>
        <v>0.22592552737067439</v>
      </c>
      <c r="J12" s="32">
        <f t="shared" si="5"/>
        <v>14.154234289772752</v>
      </c>
      <c r="K12" s="32">
        <f t="shared" si="3"/>
        <v>2.022033469967536</v>
      </c>
      <c r="L12" s="29">
        <v>20</v>
      </c>
      <c r="M12" s="33">
        <f t="shared" si="6"/>
        <v>0.35</v>
      </c>
      <c r="N12" s="29">
        <v>86</v>
      </c>
      <c r="O12" s="34">
        <f t="shared" ref="O12:P12" si="20">D12/7</f>
        <v>1</v>
      </c>
      <c r="P12" s="34">
        <f t="shared" si="20"/>
        <v>0.2857142857142857</v>
      </c>
      <c r="Q12" s="29">
        <f t="shared" si="8"/>
        <v>66</v>
      </c>
      <c r="R12" s="29"/>
      <c r="S12" s="35">
        <v>1.8562091503267899</v>
      </c>
      <c r="T12" s="28">
        <v>360</v>
      </c>
      <c r="U12" s="36">
        <v>150</v>
      </c>
      <c r="V12" s="37" t="s">
        <v>1273</v>
      </c>
      <c r="W12" s="28">
        <v>0</v>
      </c>
      <c r="X12" s="38">
        <f t="shared" si="9"/>
        <v>0</v>
      </c>
      <c r="Y12" s="39">
        <f t="shared" si="10"/>
        <v>0.04</v>
      </c>
      <c r="Z12" s="28">
        <v>1</v>
      </c>
      <c r="AA12" s="28" t="s">
        <v>34</v>
      </c>
      <c r="AB12" s="40">
        <f t="shared" si="11"/>
        <v>-0.69</v>
      </c>
      <c r="AC12" s="41">
        <v>1.5436921296296298E-2</v>
      </c>
      <c r="AD12" s="39">
        <f t="shared" si="12"/>
        <v>-0.14912065972222224</v>
      </c>
      <c r="AE12" s="39">
        <v>-3.48</v>
      </c>
      <c r="AF12" s="39">
        <v>-2.0784492929292901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8.7893749999999997</v>
      </c>
      <c r="D13" s="29">
        <v>16</v>
      </c>
      <c r="E13" s="29">
        <v>0</v>
      </c>
      <c r="F13" s="32">
        <v>140.63</v>
      </c>
      <c r="G13" s="30">
        <v>-0.1</v>
      </c>
      <c r="H13" s="31">
        <f t="shared" si="1"/>
        <v>7.1108582805944683E-4</v>
      </c>
      <c r="I13" s="31">
        <f t="shared" si="2"/>
        <v>0.211306648580666</v>
      </c>
      <c r="J13" s="32">
        <f t="shared" si="5"/>
        <v>29.716053989899059</v>
      </c>
      <c r="K13" s="32">
        <f t="shared" si="3"/>
        <v>1.8572533743686912</v>
      </c>
      <c r="L13" s="29">
        <v>24</v>
      </c>
      <c r="M13" s="33">
        <f t="shared" si="6"/>
        <v>0.66666666666666663</v>
      </c>
      <c r="N13" s="29">
        <v>192</v>
      </c>
      <c r="O13" s="34">
        <f t="shared" ref="O13:P13" si="21">D13/7</f>
        <v>2.2857142857142856</v>
      </c>
      <c r="P13" s="34">
        <f t="shared" si="21"/>
        <v>0</v>
      </c>
      <c r="Q13" s="29">
        <f t="shared" si="8"/>
        <v>84</v>
      </c>
      <c r="R13" s="29"/>
      <c r="S13" s="35">
        <v>1.1929824561403499</v>
      </c>
      <c r="T13" s="28">
        <v>360</v>
      </c>
      <c r="U13" s="36">
        <v>150</v>
      </c>
      <c r="V13" s="37" t="s">
        <v>1273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1.5436921296296298E-2</v>
      </c>
      <c r="AD13" s="39">
        <f t="shared" si="12"/>
        <v>-0.34084722222222225</v>
      </c>
      <c r="AE13" s="39">
        <v>-3.48</v>
      </c>
      <c r="AF13" s="39">
        <v>-2.1061624242424202</v>
      </c>
      <c r="AG13" s="39">
        <v>0</v>
      </c>
    </row>
    <row r="14" spans="1:33" ht="15.75" customHeight="1" x14ac:dyDescent="0.2">
      <c r="A14" s="28" t="s">
        <v>53</v>
      </c>
      <c r="B14" s="28" t="s">
        <v>98</v>
      </c>
      <c r="C14" s="15">
        <f t="shared" si="4"/>
        <v>8.5989473684210527</v>
      </c>
      <c r="D14" s="29">
        <v>19</v>
      </c>
      <c r="E14" s="29">
        <v>2</v>
      </c>
      <c r="F14" s="32">
        <v>163.38</v>
      </c>
      <c r="G14" s="30">
        <v>-9.0000000000000011E-2</v>
      </c>
      <c r="H14" s="31">
        <f t="shared" si="1"/>
        <v>5.5086301872934269E-4</v>
      </c>
      <c r="I14" s="31">
        <f t="shared" si="2"/>
        <v>0.1973384616416031</v>
      </c>
      <c r="J14" s="32">
        <f t="shared" si="5"/>
        <v>32.241157863005114</v>
      </c>
      <c r="K14" s="32">
        <f t="shared" si="3"/>
        <v>1.6969030454213219</v>
      </c>
      <c r="L14" s="29">
        <v>40</v>
      </c>
      <c r="M14" s="33">
        <f t="shared" si="6"/>
        <v>0.47499999999999998</v>
      </c>
      <c r="N14" s="29">
        <v>114</v>
      </c>
      <c r="O14" s="34">
        <f t="shared" ref="O14:P14" si="22">D14/7</f>
        <v>2.7142857142857144</v>
      </c>
      <c r="P14" s="34">
        <f t="shared" si="22"/>
        <v>0.2857142857142857</v>
      </c>
      <c r="Q14" s="29">
        <f t="shared" si="8"/>
        <v>38</v>
      </c>
      <c r="R14" s="29"/>
      <c r="S14" s="35">
        <v>2.5034013605442098</v>
      </c>
      <c r="T14" s="28">
        <v>360</v>
      </c>
      <c r="U14" s="36">
        <v>150</v>
      </c>
      <c r="V14" s="37" t="s">
        <v>1273</v>
      </c>
      <c r="W14" s="28">
        <v>1</v>
      </c>
      <c r="X14" s="38">
        <f t="shared" si="9"/>
        <v>5.2631578947368418E-2</v>
      </c>
      <c r="Y14" s="39">
        <f t="shared" si="10"/>
        <v>9.0000000000000011E-2</v>
      </c>
      <c r="Z14" s="28">
        <v>0</v>
      </c>
      <c r="AA14" s="28" t="s">
        <v>34</v>
      </c>
      <c r="AB14" s="40">
        <f t="shared" si="11"/>
        <v>-0.69</v>
      </c>
      <c r="AC14" s="41">
        <v>1.5436921296296298E-2</v>
      </c>
      <c r="AD14" s="39">
        <f t="shared" si="12"/>
        <v>-0.40475607638888894</v>
      </c>
      <c r="AE14" s="39">
        <v>-3.48</v>
      </c>
      <c r="AF14" s="39">
        <v>-2.1061624242424202</v>
      </c>
      <c r="AG14" s="39">
        <v>0</v>
      </c>
    </row>
    <row r="15" spans="1:33" ht="15.75" customHeight="1" x14ac:dyDescent="0.2">
      <c r="A15" s="28" t="s">
        <v>54</v>
      </c>
      <c r="B15" s="28" t="s">
        <v>422</v>
      </c>
      <c r="C15" s="15">
        <f t="shared" si="4"/>
        <v>8.6207142857142856</v>
      </c>
      <c r="D15" s="29">
        <v>14</v>
      </c>
      <c r="E15" s="29">
        <v>0</v>
      </c>
      <c r="F15" s="32">
        <v>120.69</v>
      </c>
      <c r="G15" s="30">
        <v>-0.04</v>
      </c>
      <c r="H15" s="31">
        <f t="shared" si="1"/>
        <v>3.3142762449250146E-4</v>
      </c>
      <c r="I15" s="31">
        <f t="shared" si="2"/>
        <v>0.19456446052830945</v>
      </c>
      <c r="J15" s="32">
        <f t="shared" si="5"/>
        <v>23.481984741161668</v>
      </c>
      <c r="K15" s="32">
        <f t="shared" si="3"/>
        <v>1.6772846243686905</v>
      </c>
      <c r="L15" s="29">
        <v>31</v>
      </c>
      <c r="M15" s="33">
        <f t="shared" si="6"/>
        <v>0.45161290322580644</v>
      </c>
      <c r="N15" s="29">
        <v>91</v>
      </c>
      <c r="O15" s="34">
        <f t="shared" ref="O15:P15" si="23">D15/7</f>
        <v>2</v>
      </c>
      <c r="P15" s="34">
        <f t="shared" si="23"/>
        <v>0</v>
      </c>
      <c r="Q15" s="29">
        <f t="shared" si="8"/>
        <v>45</v>
      </c>
      <c r="R15" s="29"/>
      <c r="S15" s="35">
        <v>4.4271844660194102</v>
      </c>
      <c r="T15" s="28">
        <v>360</v>
      </c>
      <c r="U15" s="36">
        <v>150</v>
      </c>
      <c r="V15" s="37" t="s">
        <v>1273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1.5436921296296298E-2</v>
      </c>
      <c r="AD15" s="39">
        <f t="shared" si="12"/>
        <v>-0.29824131944444449</v>
      </c>
      <c r="AE15" s="39">
        <v>-3.48</v>
      </c>
      <c r="AF15" s="39">
        <v>-2.1461624242424202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8.165263157894735</v>
      </c>
      <c r="D16" s="29">
        <v>19</v>
      </c>
      <c r="E16" s="29">
        <v>3</v>
      </c>
      <c r="F16" s="32">
        <v>155.13999999999996</v>
      </c>
      <c r="G16" s="30">
        <v>-7.0000000000000007E-2</v>
      </c>
      <c r="H16" s="31">
        <f t="shared" si="1"/>
        <v>4.5120536289802775E-4</v>
      </c>
      <c r="I16" s="31">
        <f t="shared" si="2"/>
        <v>0.15790355719353558</v>
      </c>
      <c r="J16" s="32">
        <f t="shared" si="5"/>
        <v>24.497157863005103</v>
      </c>
      <c r="K16" s="32">
        <f t="shared" si="3"/>
        <v>1.2893240980529002</v>
      </c>
      <c r="L16" s="29">
        <v>40</v>
      </c>
      <c r="M16" s="33">
        <f t="shared" si="6"/>
        <v>0.47499999999999998</v>
      </c>
      <c r="N16" s="29">
        <v>107</v>
      </c>
      <c r="O16" s="34">
        <f t="shared" ref="O16:P16" si="24">D16/7</f>
        <v>2.7142857142857144</v>
      </c>
      <c r="P16" s="34">
        <f t="shared" si="24"/>
        <v>0.42857142857142855</v>
      </c>
      <c r="Q16" s="29">
        <f t="shared" si="8"/>
        <v>34</v>
      </c>
      <c r="R16" s="29"/>
      <c r="S16" s="35">
        <v>2.0540540540540499</v>
      </c>
      <c r="T16" s="28">
        <v>360</v>
      </c>
      <c r="U16" s="36">
        <v>150</v>
      </c>
      <c r="V16" s="37" t="s">
        <v>1273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1.5436921296296298E-2</v>
      </c>
      <c r="AD16" s="39">
        <f t="shared" si="12"/>
        <v>-0.40475607638888894</v>
      </c>
      <c r="AE16" s="39">
        <v>-3.48</v>
      </c>
      <c r="AF16" s="39">
        <v>-2.1461624242424202</v>
      </c>
      <c r="AG16" s="39">
        <v>0</v>
      </c>
    </row>
    <row r="17" spans="1:33" ht="15.75" customHeight="1" x14ac:dyDescent="0.2">
      <c r="A17" s="28" t="s">
        <v>58</v>
      </c>
      <c r="B17" s="28" t="s">
        <v>115</v>
      </c>
      <c r="C17" s="15">
        <f t="shared" si="4"/>
        <v>8.0330303030303014</v>
      </c>
      <c r="D17" s="29">
        <v>33</v>
      </c>
      <c r="E17" s="29">
        <v>7</v>
      </c>
      <c r="F17" s="32">
        <v>265.08999999999992</v>
      </c>
      <c r="G17" s="30">
        <v>0</v>
      </c>
      <c r="H17" s="31">
        <f t="shared" si="1"/>
        <v>0</v>
      </c>
      <c r="I17" s="31">
        <f t="shared" si="2"/>
        <v>0.1469694918864036</v>
      </c>
      <c r="J17" s="32">
        <f t="shared" si="5"/>
        <v>38.96014260416672</v>
      </c>
      <c r="K17" s="32">
        <f t="shared" si="3"/>
        <v>1.180610381944446</v>
      </c>
      <c r="L17" s="29">
        <v>38</v>
      </c>
      <c r="M17" s="33">
        <f t="shared" si="6"/>
        <v>0.86842105263157898</v>
      </c>
      <c r="N17" s="29">
        <v>67</v>
      </c>
      <c r="O17" s="34">
        <f t="shared" ref="O17:P17" si="25">D17/7</f>
        <v>4.7142857142857144</v>
      </c>
      <c r="P17" s="34">
        <f t="shared" si="25"/>
        <v>1</v>
      </c>
      <c r="Q17" s="29">
        <f t="shared" si="8"/>
        <v>11</v>
      </c>
      <c r="R17" s="29"/>
      <c r="S17" s="35">
        <v>1.99361022364217</v>
      </c>
      <c r="T17" s="28">
        <v>360</v>
      </c>
      <c r="U17" s="36">
        <v>150</v>
      </c>
      <c r="V17" s="37" t="s">
        <v>1273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1.5436921296296298E-2</v>
      </c>
      <c r="AD17" s="39">
        <f t="shared" si="12"/>
        <v>-0.70299739583333343</v>
      </c>
      <c r="AE17" s="39">
        <v>-3.48</v>
      </c>
      <c r="AF17" s="39">
        <v>-2.1461624242424202</v>
      </c>
      <c r="AG17" s="39">
        <v>0</v>
      </c>
    </row>
    <row r="18" spans="1:33" ht="15.75" customHeight="1" x14ac:dyDescent="0.2">
      <c r="A18" s="28" t="s">
        <v>59</v>
      </c>
      <c r="B18" s="28" t="s">
        <v>1274</v>
      </c>
      <c r="C18" s="15">
        <f t="shared" si="4"/>
        <v>8.4350000000000005</v>
      </c>
      <c r="D18" s="29">
        <v>18</v>
      </c>
      <c r="E18" s="29">
        <v>2</v>
      </c>
      <c r="F18" s="32">
        <v>151.83000000000001</v>
      </c>
      <c r="G18" s="30">
        <v>-0.12</v>
      </c>
      <c r="H18" s="31">
        <f t="shared" si="1"/>
        <v>7.9035763683066578E-4</v>
      </c>
      <c r="I18" s="31">
        <f t="shared" si="2"/>
        <v>0.17968203410812372</v>
      </c>
      <c r="J18" s="32">
        <f t="shared" si="5"/>
        <v>27.281123238636429</v>
      </c>
      <c r="K18" s="32">
        <f t="shared" si="3"/>
        <v>1.5156179577020239</v>
      </c>
      <c r="L18" s="29">
        <v>41</v>
      </c>
      <c r="M18" s="33">
        <f t="shared" si="6"/>
        <v>0.43902439024390244</v>
      </c>
      <c r="N18" s="29">
        <v>48</v>
      </c>
      <c r="O18" s="34">
        <f t="shared" ref="O18:P18" si="26">D18/7</f>
        <v>2.5714285714285716</v>
      </c>
      <c r="P18" s="34">
        <f t="shared" si="26"/>
        <v>0.2857142857142857</v>
      </c>
      <c r="Q18" s="29">
        <f t="shared" si="8"/>
        <v>16</v>
      </c>
      <c r="R18" s="29"/>
      <c r="S18" s="35">
        <v>3.6761904761904698</v>
      </c>
      <c r="T18" s="28">
        <v>210</v>
      </c>
      <c r="U18" s="36">
        <v>0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1.5436921296296298E-2</v>
      </c>
      <c r="AD18" s="39">
        <f t="shared" si="12"/>
        <v>-0.38345312500000001</v>
      </c>
      <c r="AE18" s="39">
        <v>-3.48</v>
      </c>
      <c r="AF18" s="39">
        <v>-2.1461624242424202</v>
      </c>
      <c r="AG18" s="39">
        <v>0</v>
      </c>
    </row>
    <row r="19" spans="1:33" ht="15.75" customHeight="1" x14ac:dyDescent="0.2">
      <c r="A19" s="28" t="s">
        <v>60</v>
      </c>
      <c r="B19" s="28" t="s">
        <v>200</v>
      </c>
      <c r="C19" s="15">
        <f t="shared" si="4"/>
        <v>9.4230434782608707</v>
      </c>
      <c r="D19" s="29">
        <v>23</v>
      </c>
      <c r="E19" s="29">
        <v>0</v>
      </c>
      <c r="F19" s="32">
        <v>216.73000000000005</v>
      </c>
      <c r="G19" s="30">
        <v>-0.02</v>
      </c>
      <c r="H19" s="31">
        <f t="shared" si="1"/>
        <v>9.2280717943985584E-5</v>
      </c>
      <c r="I19" s="31">
        <f t="shared" si="2"/>
        <v>0.24034188326710562</v>
      </c>
      <c r="J19" s="32">
        <f t="shared" si="5"/>
        <v>52.089296360479814</v>
      </c>
      <c r="K19" s="32">
        <f t="shared" si="3"/>
        <v>2.2647520156730354</v>
      </c>
      <c r="L19" s="29">
        <v>37</v>
      </c>
      <c r="M19" s="33">
        <f t="shared" si="6"/>
        <v>0.6216216216216216</v>
      </c>
      <c r="N19" s="29">
        <v>115</v>
      </c>
      <c r="O19" s="34">
        <f t="shared" ref="O19:P19" si="27">D19/7</f>
        <v>3.2857142857142856</v>
      </c>
      <c r="P19" s="34">
        <f t="shared" si="27"/>
        <v>0</v>
      </c>
      <c r="Q19" s="29">
        <f t="shared" si="8"/>
        <v>35</v>
      </c>
      <c r="R19" s="29"/>
      <c r="S19" s="35">
        <v>3.22480620155038</v>
      </c>
      <c r="T19" s="28">
        <v>210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1.5436921296296298E-2</v>
      </c>
      <c r="AD19" s="39">
        <f t="shared" si="12"/>
        <v>-0.48996788194444446</v>
      </c>
      <c r="AE19" s="39">
        <v>-3.48</v>
      </c>
      <c r="AF19" s="39">
        <v>-2.242662424242424</v>
      </c>
      <c r="AG19" s="39">
        <v>0</v>
      </c>
    </row>
    <row r="20" spans="1:33" ht="15.75" customHeight="1" x14ac:dyDescent="0.2">
      <c r="A20" s="28" t="s">
        <v>62</v>
      </c>
      <c r="B20" s="28" t="s">
        <v>98</v>
      </c>
      <c r="C20" s="15">
        <f t="shared" si="4"/>
        <v>9.8033333333333328</v>
      </c>
      <c r="D20" s="29">
        <v>9</v>
      </c>
      <c r="E20" s="29">
        <v>1</v>
      </c>
      <c r="F20" s="32">
        <v>88.22999999999999</v>
      </c>
      <c r="G20" s="30">
        <v>0</v>
      </c>
      <c r="H20" s="31">
        <f t="shared" si="1"/>
        <v>0</v>
      </c>
      <c r="I20" s="31">
        <f t="shared" si="2"/>
        <v>0.26408037650819655</v>
      </c>
      <c r="J20" s="32">
        <f t="shared" si="5"/>
        <v>23.299811619318177</v>
      </c>
      <c r="K20" s="32">
        <f t="shared" si="3"/>
        <v>2.5888679577020195</v>
      </c>
      <c r="L20" s="29">
        <v>30</v>
      </c>
      <c r="M20" s="33">
        <f t="shared" si="6"/>
        <v>0.3</v>
      </c>
      <c r="N20" s="29">
        <v>105</v>
      </c>
      <c r="O20" s="34">
        <f t="shared" ref="O20:P20" si="28">D20/7</f>
        <v>1.2857142857142858</v>
      </c>
      <c r="P20" s="34">
        <f t="shared" si="28"/>
        <v>0.14285714285714285</v>
      </c>
      <c r="Q20" s="29">
        <f t="shared" si="8"/>
        <v>73</v>
      </c>
      <c r="R20" s="29"/>
      <c r="S20" s="35">
        <v>2.0677200902934501</v>
      </c>
      <c r="T20" s="28">
        <v>210</v>
      </c>
      <c r="U20" s="36">
        <v>210</v>
      </c>
      <c r="V20" s="37" t="s">
        <v>1275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1.5436921296296298E-2</v>
      </c>
      <c r="AD20" s="39">
        <f t="shared" si="12"/>
        <v>-0.1917265625</v>
      </c>
      <c r="AE20" s="39">
        <v>-3.48</v>
      </c>
      <c r="AF20" s="39">
        <v>-2.242662424242424</v>
      </c>
      <c r="AG20" s="39">
        <v>0</v>
      </c>
    </row>
    <row r="21" spans="1:33" ht="15.75" customHeight="1" x14ac:dyDescent="0.2">
      <c r="A21" s="28" t="s">
        <v>63</v>
      </c>
      <c r="B21" s="28" t="s">
        <v>178</v>
      </c>
      <c r="C21" s="15">
        <f t="shared" si="4"/>
        <v>9.9899999999999984</v>
      </c>
      <c r="D21" s="29">
        <v>14</v>
      </c>
      <c r="E21" s="29">
        <v>2</v>
      </c>
      <c r="F21" s="32">
        <v>139.85999999999999</v>
      </c>
      <c r="G21" s="30">
        <v>0</v>
      </c>
      <c r="H21" s="31">
        <f t="shared" si="1"/>
        <v>0</v>
      </c>
      <c r="I21" s="31">
        <f t="shared" si="2"/>
        <v>0.27502849092779641</v>
      </c>
      <c r="J21" s="32">
        <f t="shared" si="5"/>
        <v>38.465484741161603</v>
      </c>
      <c r="K21" s="32">
        <f t="shared" si="3"/>
        <v>2.747534624368686</v>
      </c>
      <c r="L21" s="29">
        <v>26</v>
      </c>
      <c r="M21" s="33">
        <f t="shared" si="6"/>
        <v>0.53846153846153844</v>
      </c>
      <c r="N21" s="29">
        <v>85</v>
      </c>
      <c r="O21" s="34">
        <f t="shared" ref="O21:P21" si="29">D21/7</f>
        <v>2</v>
      </c>
      <c r="P21" s="34">
        <f t="shared" si="29"/>
        <v>0.2857142857142857</v>
      </c>
      <c r="Q21" s="29">
        <f t="shared" si="8"/>
        <v>37</v>
      </c>
      <c r="R21" s="29"/>
      <c r="S21" s="35">
        <v>2.3065693430656902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1.5436921296296298E-2</v>
      </c>
      <c r="AD21" s="39">
        <f t="shared" si="12"/>
        <v>-0.29824131944444449</v>
      </c>
      <c r="AE21" s="39">
        <v>-3.48</v>
      </c>
      <c r="AF21" s="39">
        <v>-2.242662424242424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10.756</v>
      </c>
      <c r="D22" s="29">
        <v>20</v>
      </c>
      <c r="E22" s="29">
        <v>1</v>
      </c>
      <c r="F22" s="30">
        <v>215.12</v>
      </c>
      <c r="G22" s="30">
        <v>0</v>
      </c>
      <c r="H22" s="31">
        <f t="shared" si="1"/>
        <v>0</v>
      </c>
      <c r="I22" s="31">
        <f t="shared" si="2"/>
        <v>0.31597569955082627</v>
      </c>
      <c r="J22" s="32">
        <f t="shared" si="5"/>
        <v>67.972692487373749</v>
      </c>
      <c r="K22" s="32">
        <f t="shared" si="3"/>
        <v>3.3986346243686874</v>
      </c>
      <c r="L22" s="29">
        <v>38</v>
      </c>
      <c r="M22" s="33">
        <f t="shared" si="6"/>
        <v>0.52631578947368418</v>
      </c>
      <c r="N22" s="29">
        <v>67</v>
      </c>
      <c r="O22" s="34">
        <f t="shared" ref="O22:P22" si="30">D22/7</f>
        <v>2.8571428571428572</v>
      </c>
      <c r="P22" s="34">
        <f t="shared" si="30"/>
        <v>0.14285714285714285</v>
      </c>
      <c r="Q22" s="29">
        <f t="shared" si="8"/>
        <v>22</v>
      </c>
      <c r="R22" s="29"/>
      <c r="S22" s="35">
        <v>3.31506849315068</v>
      </c>
      <c r="T22" s="28">
        <v>510</v>
      </c>
      <c r="U22" s="36">
        <v>210</v>
      </c>
      <c r="V22" s="37" t="s">
        <v>1275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1.5436921296296298E-2</v>
      </c>
      <c r="AD22" s="39">
        <f t="shared" si="12"/>
        <v>-0.42605902777777782</v>
      </c>
      <c r="AE22" s="39">
        <v>-3.48</v>
      </c>
      <c r="AF22" s="39">
        <v>-2.242662424242424</v>
      </c>
      <c r="AG22" s="39">
        <v>0</v>
      </c>
    </row>
    <row r="23" spans="1:33" ht="15.75" customHeight="1" x14ac:dyDescent="0.2">
      <c r="A23" s="28" t="s">
        <v>65</v>
      </c>
      <c r="B23" s="28" t="s">
        <v>98</v>
      </c>
      <c r="C23" s="15">
        <f t="shared" si="4"/>
        <v>11.244210526315788</v>
      </c>
      <c r="D23" s="29">
        <v>19</v>
      </c>
      <c r="E23" s="29">
        <v>0</v>
      </c>
      <c r="F23" s="32">
        <v>213.64</v>
      </c>
      <c r="G23" s="30">
        <v>0</v>
      </c>
      <c r="H23" s="31">
        <f t="shared" si="1"/>
        <v>0</v>
      </c>
      <c r="I23" s="31">
        <f t="shared" si="2"/>
        <v>0.33916241276448716</v>
      </c>
      <c r="J23" s="32">
        <f t="shared" si="5"/>
        <v>72.45865786300503</v>
      </c>
      <c r="K23" s="32">
        <f t="shared" si="3"/>
        <v>3.8136135717371067</v>
      </c>
      <c r="L23" s="29">
        <v>44</v>
      </c>
      <c r="M23" s="33">
        <f t="shared" si="6"/>
        <v>0.43181818181818182</v>
      </c>
      <c r="N23" s="29">
        <v>49</v>
      </c>
      <c r="O23" s="34">
        <f t="shared" ref="O23:P23" si="31">D23/7</f>
        <v>2.7142857142857144</v>
      </c>
      <c r="P23" s="34">
        <f t="shared" si="31"/>
        <v>0</v>
      </c>
      <c r="Q23" s="29">
        <f t="shared" si="8"/>
        <v>18</v>
      </c>
      <c r="R23" s="29"/>
      <c r="S23" s="35">
        <v>4.0666666666666602</v>
      </c>
      <c r="T23" s="28">
        <v>510</v>
      </c>
      <c r="U23" s="36">
        <v>210</v>
      </c>
      <c r="V23" s="37" t="s">
        <v>1275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1.5436921296296298E-2</v>
      </c>
      <c r="AD23" s="39">
        <f t="shared" si="12"/>
        <v>-0.40475607638888894</v>
      </c>
      <c r="AE23" s="39">
        <v>-3.48</v>
      </c>
      <c r="AF23" s="39">
        <v>-2.242662424242424</v>
      </c>
      <c r="AG23" s="39">
        <v>0</v>
      </c>
    </row>
    <row r="24" spans="1:33" ht="15.75" customHeight="1" x14ac:dyDescent="0.2">
      <c r="A24" s="28" t="s">
        <v>66</v>
      </c>
      <c r="B24" s="28" t="s">
        <v>1276</v>
      </c>
      <c r="C24" s="15">
        <f t="shared" si="4"/>
        <v>11.14909090909091</v>
      </c>
      <c r="D24" s="29">
        <v>11</v>
      </c>
      <c r="E24" s="29">
        <v>1</v>
      </c>
      <c r="F24" s="32">
        <v>122.64000000000001</v>
      </c>
      <c r="G24" s="32">
        <v>0</v>
      </c>
      <c r="H24" s="31">
        <f t="shared" si="1"/>
        <v>0</v>
      </c>
      <c r="I24" s="31">
        <f t="shared" si="2"/>
        <v>0.33480414928290575</v>
      </c>
      <c r="J24" s="32">
        <f t="shared" si="5"/>
        <v>41.060380868055567</v>
      </c>
      <c r="K24" s="32">
        <f t="shared" si="3"/>
        <v>3.7327618970959606</v>
      </c>
      <c r="L24" s="29">
        <v>24</v>
      </c>
      <c r="M24" s="33">
        <f t="shared" si="6"/>
        <v>0.45833333333333331</v>
      </c>
      <c r="N24" s="29">
        <v>36</v>
      </c>
      <c r="O24" s="34">
        <f t="shared" ref="O24:P24" si="32">D24/7</f>
        <v>1.5714285714285714</v>
      </c>
      <c r="P24" s="34">
        <f t="shared" si="32"/>
        <v>0.14285714285714285</v>
      </c>
      <c r="Q24" s="29">
        <f t="shared" si="8"/>
        <v>21</v>
      </c>
      <c r="R24" s="29"/>
      <c r="S24" s="35">
        <v>2.6273458445040201</v>
      </c>
      <c r="T24" s="28">
        <v>510</v>
      </c>
      <c r="U24" s="36">
        <v>210</v>
      </c>
      <c r="V24" s="37" t="s">
        <v>1275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1.5436921296296298E-2</v>
      </c>
      <c r="AD24" s="39">
        <f t="shared" si="12"/>
        <v>-0.23433246527777779</v>
      </c>
      <c r="AE24" s="39">
        <v>-3.48</v>
      </c>
      <c r="AF24" s="39">
        <v>-2.242662424242424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11.377777777777778</v>
      </c>
      <c r="D25" s="29">
        <v>9</v>
      </c>
      <c r="E25" s="29">
        <v>0</v>
      </c>
      <c r="F25" s="32">
        <v>102.4</v>
      </c>
      <c r="G25" s="32">
        <v>0</v>
      </c>
      <c r="H25" s="31">
        <f t="shared" si="1"/>
        <v>0</v>
      </c>
      <c r="I25" s="31">
        <f t="shared" si="2"/>
        <v>0.34539329528808588</v>
      </c>
      <c r="J25" s="32">
        <f t="shared" si="5"/>
        <v>35.368273437499994</v>
      </c>
      <c r="K25" s="32">
        <f t="shared" si="3"/>
        <v>3.9298081597222216</v>
      </c>
      <c r="L25" s="29">
        <v>24</v>
      </c>
      <c r="M25" s="33">
        <f t="shared" si="6"/>
        <v>0.375</v>
      </c>
      <c r="N25" s="29">
        <v>27</v>
      </c>
      <c r="O25" s="34">
        <f t="shared" ref="O25:P25" si="33">D25/7</f>
        <v>1.2857142857142858</v>
      </c>
      <c r="P25" s="34">
        <f t="shared" si="33"/>
        <v>0</v>
      </c>
      <c r="Q25" s="29">
        <f t="shared" si="8"/>
        <v>21</v>
      </c>
      <c r="R25" s="29"/>
      <c r="S25" s="35">
        <v>3.161290322580645</v>
      </c>
      <c r="T25" s="28">
        <v>630</v>
      </c>
      <c r="U25" s="36">
        <v>210</v>
      </c>
      <c r="V25" s="37" t="s">
        <v>1275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1.5436921296296298E-2</v>
      </c>
      <c r="AD25" s="39">
        <f t="shared" si="12"/>
        <v>-0.1917265625</v>
      </c>
      <c r="AE25" s="39">
        <v>-3.48</v>
      </c>
      <c r="AF25" s="39">
        <v>-2.2400000000000002</v>
      </c>
      <c r="AG25" s="39">
        <v>0</v>
      </c>
    </row>
    <row r="26" spans="1:33" ht="15.75" customHeight="1" x14ac:dyDescent="0.2">
      <c r="A26" s="14" t="s">
        <v>68</v>
      </c>
      <c r="B26" s="28" t="s">
        <v>1277</v>
      </c>
      <c r="C26" s="15">
        <f t="shared" si="4"/>
        <v>11.20142857142857</v>
      </c>
      <c r="D26" s="16">
        <v>7</v>
      </c>
      <c r="E26" s="16">
        <v>0</v>
      </c>
      <c r="F26" s="17">
        <v>78.41</v>
      </c>
      <c r="G26" s="17">
        <v>-0.02</v>
      </c>
      <c r="H26" s="31">
        <f t="shared" si="1"/>
        <v>2.5506950644050506E-4</v>
      </c>
      <c r="I26" s="31">
        <f t="shared" si="2"/>
        <v>0.32170750570202788</v>
      </c>
      <c r="J26" s="32">
        <f t="shared" si="5"/>
        <v>25.225085522096006</v>
      </c>
      <c r="K26" s="32">
        <f t="shared" si="3"/>
        <v>3.6035836460137149</v>
      </c>
      <c r="L26" s="16">
        <v>24</v>
      </c>
      <c r="M26" s="33">
        <f t="shared" si="6"/>
        <v>0.29166666666666669</v>
      </c>
      <c r="N26" s="16">
        <v>20</v>
      </c>
      <c r="O26" s="34">
        <f t="shared" ref="O26:P26" si="34">D26/7</f>
        <v>1</v>
      </c>
      <c r="P26" s="34">
        <f t="shared" si="34"/>
        <v>0</v>
      </c>
      <c r="Q26" s="29">
        <f t="shared" si="8"/>
        <v>20</v>
      </c>
      <c r="R26" s="29"/>
      <c r="S26" s="21">
        <v>2.591397849462366</v>
      </c>
      <c r="T26" s="28">
        <v>630</v>
      </c>
      <c r="U26" s="36">
        <v>210</v>
      </c>
      <c r="V26" s="37" t="s">
        <v>1275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1.5436921296296298E-2</v>
      </c>
      <c r="AD26" s="39">
        <f t="shared" si="12"/>
        <v>-0.14912065972222224</v>
      </c>
      <c r="AE26" s="25">
        <v>-3.64</v>
      </c>
      <c r="AF26" s="25">
        <v>-2.2534705454545398</v>
      </c>
      <c r="AG26" s="25">
        <v>0</v>
      </c>
    </row>
    <row r="27" spans="1:33" ht="15.75" customHeight="1" x14ac:dyDescent="0.2">
      <c r="A27" s="14" t="s">
        <v>69</v>
      </c>
      <c r="B27" s="14" t="s">
        <v>1278</v>
      </c>
      <c r="C27" s="15">
        <f t="shared" si="4"/>
        <v>9.6925000000000008</v>
      </c>
      <c r="D27" s="16">
        <v>12</v>
      </c>
      <c r="E27" s="16">
        <v>0</v>
      </c>
      <c r="F27" s="17">
        <v>116.31</v>
      </c>
      <c r="G27" s="17">
        <v>0</v>
      </c>
      <c r="H27" s="31">
        <f t="shared" si="1"/>
        <v>0</v>
      </c>
      <c r="I27" s="31">
        <f t="shared" si="2"/>
        <v>0.20617503256709535</v>
      </c>
      <c r="J27" s="32">
        <f t="shared" si="5"/>
        <v>23.98021803787886</v>
      </c>
      <c r="K27" s="32">
        <f t="shared" si="3"/>
        <v>1.9983515031565717</v>
      </c>
      <c r="L27" s="16">
        <v>35</v>
      </c>
      <c r="M27" s="33">
        <f t="shared" si="6"/>
        <v>0.34285714285714286</v>
      </c>
      <c r="N27" s="16">
        <v>11</v>
      </c>
      <c r="O27" s="34">
        <f t="shared" ref="O27:P27" si="35">D27/7</f>
        <v>1.7142857142857142</v>
      </c>
      <c r="P27" s="34">
        <f t="shared" si="35"/>
        <v>0</v>
      </c>
      <c r="Q27" s="29">
        <f t="shared" si="8"/>
        <v>6</v>
      </c>
      <c r="R27" s="29"/>
      <c r="S27" s="21">
        <v>3.896995708154507</v>
      </c>
      <c r="T27" s="28">
        <v>630</v>
      </c>
      <c r="U27" s="36">
        <v>210</v>
      </c>
      <c r="V27" s="37" t="s">
        <v>1279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1.5436921296296298E-2</v>
      </c>
      <c r="AD27" s="39">
        <f t="shared" si="12"/>
        <v>-0.25563541666666667</v>
      </c>
      <c r="AE27" s="25">
        <v>-3.64</v>
      </c>
      <c r="AF27" s="25">
        <v>-2.5789705454545402</v>
      </c>
      <c r="AG27" s="25">
        <v>0</v>
      </c>
    </row>
    <row r="28" spans="1:33" ht="15.75" customHeight="1" x14ac:dyDescent="0.2">
      <c r="A28" s="14" t="s">
        <v>70</v>
      </c>
      <c r="B28" s="14" t="s">
        <v>100</v>
      </c>
      <c r="C28" s="15">
        <f t="shared" si="4"/>
        <v>11.5</v>
      </c>
      <c r="D28" s="16">
        <v>7</v>
      </c>
      <c r="E28" s="16">
        <v>1</v>
      </c>
      <c r="F28" s="17">
        <v>80.5</v>
      </c>
      <c r="G28" s="17">
        <v>0</v>
      </c>
      <c r="H28" s="31">
        <f t="shared" si="1"/>
        <v>0</v>
      </c>
      <c r="I28" s="31">
        <f t="shared" si="2"/>
        <v>0.30736752201361478</v>
      </c>
      <c r="J28" s="32">
        <f t="shared" si="5"/>
        <v>24.743085522095992</v>
      </c>
      <c r="K28" s="32">
        <f t="shared" si="3"/>
        <v>3.5347265031565702</v>
      </c>
      <c r="L28" s="16">
        <v>27</v>
      </c>
      <c r="M28" s="33">
        <f t="shared" si="6"/>
        <v>0.25925925925925924</v>
      </c>
      <c r="N28" s="16">
        <v>1</v>
      </c>
      <c r="O28" s="34">
        <f t="shared" ref="O28:P28" si="36">D28/7</f>
        <v>1</v>
      </c>
      <c r="P28" s="34">
        <f t="shared" si="36"/>
        <v>0.14285714285714285</v>
      </c>
      <c r="Q28" s="29">
        <f t="shared" si="8"/>
        <v>0</v>
      </c>
      <c r="R28" s="29"/>
      <c r="S28" s="21">
        <v>3.3538461538461539</v>
      </c>
      <c r="T28" s="28">
        <v>630</v>
      </c>
      <c r="U28" s="36">
        <v>44384</v>
      </c>
      <c r="V28" s="37" t="s">
        <v>1279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1.5436921296296298E-2</v>
      </c>
      <c r="AD28" s="39">
        <f t="shared" si="12"/>
        <v>-0.14912065972222224</v>
      </c>
      <c r="AE28" s="25">
        <v>-3.64</v>
      </c>
      <c r="AF28" s="25">
        <v>-2.5789705454545402</v>
      </c>
      <c r="AG28" s="25">
        <v>0</v>
      </c>
    </row>
    <row r="29" spans="1:33" ht="15.75" customHeight="1" x14ac:dyDescent="0.2">
      <c r="A29" s="14" t="s">
        <v>71</v>
      </c>
      <c r="B29" s="14" t="s">
        <v>100</v>
      </c>
      <c r="C29" s="15">
        <f t="shared" si="4"/>
        <v>11.55</v>
      </c>
      <c r="D29" s="16">
        <v>1</v>
      </c>
      <c r="E29" s="16">
        <v>1</v>
      </c>
      <c r="F29" s="17">
        <v>11.55</v>
      </c>
      <c r="G29" s="17">
        <v>0</v>
      </c>
      <c r="H29" s="31">
        <f t="shared" si="1"/>
        <v>0</v>
      </c>
      <c r="I29" s="31">
        <f t="shared" si="2"/>
        <v>0.30597560995767198</v>
      </c>
      <c r="J29" s="32">
        <f t="shared" si="5"/>
        <v>3.5340182950111116</v>
      </c>
      <c r="K29" s="32">
        <f t="shared" si="3"/>
        <v>3.5340182950111116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0.14285714285714285</v>
      </c>
      <c r="P29" s="34">
        <f t="shared" si="37"/>
        <v>0.14285714285714285</v>
      </c>
      <c r="Q29" s="29">
        <f t="shared" si="8"/>
        <v>0</v>
      </c>
      <c r="R29" s="29"/>
      <c r="S29" s="21">
        <v>0</v>
      </c>
      <c r="T29" s="28">
        <v>420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1.5436921296296298E-2</v>
      </c>
      <c r="AD29" s="39">
        <f t="shared" si="12"/>
        <v>-2.130295138888889E-2</v>
      </c>
      <c r="AE29" s="25">
        <v>-3.64</v>
      </c>
      <c r="AF29" s="25">
        <v>-2.6221787536000001</v>
      </c>
      <c r="AG29" s="25">
        <v>0</v>
      </c>
    </row>
    <row r="30" spans="1:33" ht="15.75" customHeight="1" x14ac:dyDescent="0.2">
      <c r="A30" s="14" t="s">
        <v>72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28">
        <v>420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1.5436921296296298E-2</v>
      </c>
      <c r="AD30" s="39">
        <f t="shared" si="12"/>
        <v>0</v>
      </c>
      <c r="AE30" s="25">
        <v>-3.64</v>
      </c>
      <c r="AF30" s="25">
        <v>-2.6221787536000001</v>
      </c>
      <c r="AG30" s="25">
        <v>0</v>
      </c>
    </row>
    <row r="31" spans="1:33" ht="15.75" customHeight="1" x14ac:dyDescent="0.2">
      <c r="A31" s="14" t="s">
        <v>73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2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300</v>
      </c>
      <c r="U31" s="22">
        <v>210</v>
      </c>
      <c r="V31" s="1" t="s">
        <v>1468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1.5436921296296298E-2</v>
      </c>
      <c r="AD31" s="39">
        <f t="shared" si="12"/>
        <v>0</v>
      </c>
      <c r="AE31" s="43">
        <v>-3.64</v>
      </c>
      <c r="AF31" s="43">
        <v>-2.6221787535999996</v>
      </c>
      <c r="AG31" s="25">
        <v>0</v>
      </c>
    </row>
    <row r="32" spans="1:33" s="51" customFormat="1" ht="15.75" customHeight="1" x14ac:dyDescent="0.2">
      <c r="A32" s="51" t="s">
        <v>1459</v>
      </c>
      <c r="C32" s="15" t="str">
        <f t="shared" si="4"/>
        <v xml:space="preserve"> - </v>
      </c>
      <c r="D32" s="52">
        <v>0</v>
      </c>
      <c r="E32" s="52">
        <v>0</v>
      </c>
      <c r="F32" s="53">
        <v>0</v>
      </c>
      <c r="G32" s="53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2">
        <v>0</v>
      </c>
      <c r="M32" s="33" t="str">
        <f t="shared" si="6"/>
        <v>-</v>
      </c>
      <c r="N32" s="52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0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1.5436921296296298E-2</v>
      </c>
      <c r="AD32" s="39">
        <f t="shared" si="12"/>
        <v>0</v>
      </c>
      <c r="AE32" s="58">
        <v>-3.64</v>
      </c>
      <c r="AF32" s="58">
        <v>-2.6221787536000001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6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Info!B1:BJ5000""),3,FALSE),"""")"),"8 Ft Extension Cord with 3 Electrical Power Outlet - 16/3 Durable White Cable - Pack of 2")</f>
        <v>8 Ft Extension Cord with 3 Electrical Power Outlet - 16/3 Durable White Cable - Pack of 2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Info!B1:BJ5000""),2,FALSE),"""")"),"B07VKCMT16")</f>
        <v>B07VKCMT16</v>
      </c>
      <c r="B2" s="3" t="s">
        <v>1280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20.75" customHeight="1" x14ac:dyDescent="0.2">
      <c r="A3" s="76" t="s">
        <v>30</v>
      </c>
      <c r="B3" s="77"/>
      <c r="C3" s="47">
        <f>((AE32+AF32)/0.85)*-1</f>
        <v>11.36455199717647</v>
      </c>
      <c r="D3" s="5">
        <f>SUM(D4:D99765)</f>
        <v>108</v>
      </c>
      <c r="E3" s="5"/>
      <c r="F3" s="6">
        <f t="shared" ref="F3:G3" si="0">SUM(F4:F99765)</f>
        <v>1310.8200000000002</v>
      </c>
      <c r="G3" s="6">
        <f t="shared" si="0"/>
        <v>-186.92000000000002</v>
      </c>
      <c r="H3" s="7">
        <f t="shared" ref="H3:H32" si="1">G3/F3*-1</f>
        <v>0.14259776323217527</v>
      </c>
      <c r="I3" s="8">
        <f t="shared" ref="I3:I32" si="2">J3/F3</f>
        <v>-3.4540560132415278E-2</v>
      </c>
      <c r="J3" s="6">
        <f>SUM(J4:J99765)</f>
        <v>-45.276457032772598</v>
      </c>
      <c r="K3" s="6">
        <f t="shared" ref="K3:K32" si="3">J3/D3</f>
        <v>-0.41922645400715369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0.5 - June
0.5 - July
0.5 - Aug
0.5 - Sept
0.5 - Oct
1 - Nov
0.5 - Dec
0.5 - Jan
0.5 - Feb")</f>
        <v>1 - March
1 - April
1 - May
0.5 - June
0.5 - July
0.5 - Aug
0.5 - Sept
0.5 - Oct
1 -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SUM(W4:W99765)</f>
        <v>29</v>
      </c>
      <c r="X3" s="7">
        <f>W3/D3</f>
        <v>0.26851851851851855</v>
      </c>
      <c r="Y3" s="6"/>
      <c r="Z3" s="5"/>
      <c r="AA3" s="5"/>
      <c r="AB3" s="5"/>
      <c r="AC3" s="5"/>
      <c r="AD3" s="6">
        <f>SUM(AD4:AD99765)</f>
        <v>-5.0715000000000021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Info!B2:BZ7000""),37,FALSE)),"""")*-1"),-4.7098691976)</f>
        <v>-4.7098691975999998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515</v>
      </c>
      <c r="C4" s="15">
        <f t="shared" ref="C4:C32" si="4">IFERROR(F4/D4," - ")</f>
        <v>14.99</v>
      </c>
      <c r="D4" s="16">
        <v>2</v>
      </c>
      <c r="E4" s="16">
        <v>0</v>
      </c>
      <c r="F4" s="17">
        <v>29.98</v>
      </c>
      <c r="G4" s="17">
        <v>0</v>
      </c>
      <c r="H4" s="18">
        <f t="shared" si="1"/>
        <v>0</v>
      </c>
      <c r="I4" s="18">
        <f t="shared" si="2"/>
        <v>0.27273303284810957</v>
      </c>
      <c r="J4" s="17">
        <f t="shared" ref="J4:J32" si="5">F4*0.85+G4+AF4*D4+D4*AE4+AG4+AD4</f>
        <v>8.1765363247863245</v>
      </c>
      <c r="K4" s="17">
        <f t="shared" si="3"/>
        <v>4.0882681623931623</v>
      </c>
      <c r="L4" s="16">
        <v>27</v>
      </c>
      <c r="M4" s="19">
        <f t="shared" ref="M4:M32" si="6">IFERROR(D4/L4,"-")</f>
        <v>7.407407407407407E-2</v>
      </c>
      <c r="N4" s="16">
        <v>63</v>
      </c>
      <c r="O4" s="20">
        <f t="shared" ref="O4:P4" si="7">D4/7</f>
        <v>0.2857142857142857</v>
      </c>
      <c r="P4" s="20">
        <f t="shared" si="7"/>
        <v>0</v>
      </c>
      <c r="Q4" s="16">
        <f t="shared" ref="Q4:Q32" si="8">ROUNDDOWN(N4/(O4+P4),0)</f>
        <v>220</v>
      </c>
      <c r="R4" s="16"/>
      <c r="S4" s="21">
        <v>2.2923076923076899</v>
      </c>
      <c r="T4" s="14">
        <v>120</v>
      </c>
      <c r="U4" s="22">
        <v>60</v>
      </c>
      <c r="V4" s="23" t="s">
        <v>1281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3.4027777777777782E-2</v>
      </c>
      <c r="AD4" s="25">
        <f t="shared" ref="AD4:AD32" si="12">IFERROR(AB4*AC4*D4*2,0)</f>
        <v>-9.3916666666666676E-2</v>
      </c>
      <c r="AE4" s="25">
        <v>-4.9000000000000004</v>
      </c>
      <c r="AF4" s="25">
        <v>-3.7062735042735042</v>
      </c>
      <c r="AG4" s="25">
        <v>0</v>
      </c>
    </row>
    <row r="5" spans="1:33" ht="15.75" customHeight="1" x14ac:dyDescent="0.2">
      <c r="A5" s="28" t="s">
        <v>35</v>
      </c>
      <c r="B5" s="28" t="s">
        <v>113</v>
      </c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63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>
        <v>2.0291970802919699</v>
      </c>
      <c r="T5" s="28">
        <v>120</v>
      </c>
      <c r="U5" s="36">
        <v>60</v>
      </c>
      <c r="V5" s="37" t="s">
        <v>1282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3.406720741599073E-2</v>
      </c>
      <c r="AD5" s="39">
        <f t="shared" si="12"/>
        <v>0</v>
      </c>
      <c r="AE5" s="39">
        <v>-4.9000000000000004</v>
      </c>
      <c r="AF5" s="39">
        <v>-3.7062735042735042</v>
      </c>
      <c r="AG5" s="39">
        <v>0</v>
      </c>
    </row>
    <row r="6" spans="1:33" ht="15.75" customHeight="1" x14ac:dyDescent="0.2">
      <c r="A6" s="28" t="s">
        <v>37</v>
      </c>
      <c r="B6" s="28" t="s">
        <v>367</v>
      </c>
      <c r="C6" s="15">
        <f t="shared" si="4"/>
        <v>13.06</v>
      </c>
      <c r="D6" s="29">
        <v>7</v>
      </c>
      <c r="E6" s="29">
        <v>0</v>
      </c>
      <c r="F6" s="30">
        <v>91.42</v>
      </c>
      <c r="G6" s="30">
        <v>-31.610000000000003</v>
      </c>
      <c r="H6" s="31">
        <f t="shared" si="1"/>
        <v>0.34576679063662219</v>
      </c>
      <c r="I6" s="31">
        <f t="shared" si="2"/>
        <v>-0.15834196962642608</v>
      </c>
      <c r="J6" s="32">
        <f t="shared" si="5"/>
        <v>-14.475622863247873</v>
      </c>
      <c r="K6" s="32">
        <f t="shared" si="3"/>
        <v>-2.0679461233211245</v>
      </c>
      <c r="L6" s="29">
        <v>32</v>
      </c>
      <c r="M6" s="33">
        <f t="shared" si="6"/>
        <v>0.21875</v>
      </c>
      <c r="N6" s="29">
        <v>56</v>
      </c>
      <c r="O6" s="34">
        <f t="shared" ref="O6:P6" si="14">D6/7</f>
        <v>1</v>
      </c>
      <c r="P6" s="34">
        <f t="shared" si="14"/>
        <v>0</v>
      </c>
      <c r="Q6" s="29">
        <f t="shared" si="8"/>
        <v>56</v>
      </c>
      <c r="R6" s="29"/>
      <c r="S6" s="35">
        <v>2.2109704641350199</v>
      </c>
      <c r="T6" s="28">
        <v>120</v>
      </c>
      <c r="U6" s="36">
        <v>60</v>
      </c>
      <c r="V6" s="37" t="s">
        <v>237</v>
      </c>
      <c r="W6" s="28">
        <v>5</v>
      </c>
      <c r="X6" s="38">
        <f t="shared" si="9"/>
        <v>0.7142857142857143</v>
      </c>
      <c r="Y6" s="39">
        <f t="shared" si="10"/>
        <v>5.2683333333333335</v>
      </c>
      <c r="Z6" s="28">
        <v>1</v>
      </c>
      <c r="AA6" s="28" t="s">
        <v>34</v>
      </c>
      <c r="AB6" s="40">
        <f t="shared" si="11"/>
        <v>-0.69</v>
      </c>
      <c r="AC6" s="41">
        <v>3.4027777777777782E-2</v>
      </c>
      <c r="AD6" s="39">
        <f t="shared" si="12"/>
        <v>-0.32870833333333338</v>
      </c>
      <c r="AE6" s="39">
        <v>-4.9000000000000004</v>
      </c>
      <c r="AF6" s="39">
        <v>-3.7062735042735042</v>
      </c>
      <c r="AG6" s="39">
        <v>0</v>
      </c>
    </row>
    <row r="7" spans="1:33" ht="15.75" customHeight="1" x14ac:dyDescent="0.2">
      <c r="A7" s="28" t="s">
        <v>39</v>
      </c>
      <c r="B7" s="28" t="s">
        <v>98</v>
      </c>
      <c r="C7" s="15">
        <f t="shared" si="4"/>
        <v>12.617142857142857</v>
      </c>
      <c r="D7" s="29">
        <v>7</v>
      </c>
      <c r="E7" s="29">
        <v>0</v>
      </c>
      <c r="F7" s="30">
        <v>88.320000000000007</v>
      </c>
      <c r="G7" s="30">
        <v>-11.759999999999998</v>
      </c>
      <c r="H7" s="31">
        <f t="shared" si="1"/>
        <v>0.13315217391304343</v>
      </c>
      <c r="I7" s="31">
        <f t="shared" si="2"/>
        <v>3.1016498378081268E-2</v>
      </c>
      <c r="J7" s="32">
        <f t="shared" si="5"/>
        <v>2.7393771367521378</v>
      </c>
      <c r="K7" s="32">
        <f t="shared" si="3"/>
        <v>0.39133959096459109</v>
      </c>
      <c r="L7" s="29">
        <v>19</v>
      </c>
      <c r="M7" s="33">
        <f t="shared" si="6"/>
        <v>0.36842105263157893</v>
      </c>
      <c r="N7" s="29">
        <v>50</v>
      </c>
      <c r="O7" s="34">
        <f t="shared" ref="O7:P7" si="15">D7/7</f>
        <v>1</v>
      </c>
      <c r="P7" s="34">
        <f t="shared" si="15"/>
        <v>0</v>
      </c>
      <c r="Q7" s="29">
        <f t="shared" si="8"/>
        <v>50</v>
      </c>
      <c r="R7" s="29"/>
      <c r="S7" s="35">
        <v>2.1866666666666599</v>
      </c>
      <c r="T7" s="28">
        <v>120</v>
      </c>
      <c r="U7" s="36">
        <v>60</v>
      </c>
      <c r="V7" s="37" t="s">
        <v>238</v>
      </c>
      <c r="W7" s="28">
        <v>4</v>
      </c>
      <c r="X7" s="38">
        <f t="shared" si="9"/>
        <v>0.5714285714285714</v>
      </c>
      <c r="Y7" s="39">
        <f t="shared" si="10"/>
        <v>2.9399999999999995</v>
      </c>
      <c r="Z7" s="28">
        <v>0</v>
      </c>
      <c r="AA7" s="28" t="s">
        <v>34</v>
      </c>
      <c r="AB7" s="40">
        <f t="shared" si="11"/>
        <v>-0.69</v>
      </c>
      <c r="AC7" s="41">
        <v>3.4027777777777782E-2</v>
      </c>
      <c r="AD7" s="39">
        <f t="shared" si="12"/>
        <v>-0.32870833333333338</v>
      </c>
      <c r="AE7" s="39">
        <v>-4.9000000000000004</v>
      </c>
      <c r="AF7" s="39">
        <v>-3.7062735042735042</v>
      </c>
      <c r="AG7" s="39">
        <v>0</v>
      </c>
    </row>
    <row r="8" spans="1:33" ht="15.75" customHeight="1" x14ac:dyDescent="0.2">
      <c r="A8" s="28" t="s">
        <v>41</v>
      </c>
      <c r="B8" s="28" t="s">
        <v>619</v>
      </c>
      <c r="C8" s="15">
        <f t="shared" si="4"/>
        <v>11.014999999999999</v>
      </c>
      <c r="D8" s="29">
        <v>4</v>
      </c>
      <c r="E8" s="29">
        <v>0</v>
      </c>
      <c r="F8" s="30">
        <v>44.059999999999995</v>
      </c>
      <c r="G8" s="30">
        <v>-0.08</v>
      </c>
      <c r="H8" s="31">
        <f t="shared" si="1"/>
        <v>1.8157058556513847E-3</v>
      </c>
      <c r="I8" s="31">
        <f t="shared" si="2"/>
        <v>6.2259797246179319E-2</v>
      </c>
      <c r="J8" s="32">
        <f t="shared" si="5"/>
        <v>2.7431666666666605</v>
      </c>
      <c r="K8" s="32">
        <f t="shared" si="3"/>
        <v>0.68579166666666513</v>
      </c>
      <c r="L8" s="29">
        <v>24</v>
      </c>
      <c r="M8" s="33">
        <f t="shared" si="6"/>
        <v>0.16666666666666666</v>
      </c>
      <c r="N8" s="29">
        <v>90</v>
      </c>
      <c r="O8" s="34">
        <f t="shared" ref="O8:P8" si="16">D8/7</f>
        <v>0.5714285714285714</v>
      </c>
      <c r="P8" s="34">
        <f t="shared" si="16"/>
        <v>0</v>
      </c>
      <c r="Q8" s="29">
        <f t="shared" si="8"/>
        <v>157</v>
      </c>
      <c r="R8" s="29"/>
      <c r="S8" s="35">
        <v>2.0172413793103399</v>
      </c>
      <c r="T8" s="28">
        <v>60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3.4027777777777782E-2</v>
      </c>
      <c r="AD8" s="39">
        <f t="shared" si="12"/>
        <v>-0.18783333333333335</v>
      </c>
      <c r="AE8" s="39">
        <v>-4.9000000000000004</v>
      </c>
      <c r="AF8" s="39">
        <v>-3.71</v>
      </c>
      <c r="AG8" s="39">
        <v>0</v>
      </c>
    </row>
    <row r="9" spans="1:33" ht="15.75" customHeight="1" x14ac:dyDescent="0.2">
      <c r="A9" s="28" t="s">
        <v>43</v>
      </c>
      <c r="B9" s="28" t="s">
        <v>1283</v>
      </c>
      <c r="C9" s="15">
        <f t="shared" si="4"/>
        <v>10.988333333333335</v>
      </c>
      <c r="D9" s="29">
        <v>6</v>
      </c>
      <c r="E9" s="29">
        <v>10</v>
      </c>
      <c r="F9" s="30">
        <v>65.930000000000007</v>
      </c>
      <c r="G9" s="30">
        <v>0</v>
      </c>
      <c r="H9" s="31">
        <f t="shared" si="1"/>
        <v>0</v>
      </c>
      <c r="I9" s="31">
        <f t="shared" si="2"/>
        <v>5.946293076962017E-2</v>
      </c>
      <c r="J9" s="32">
        <f t="shared" si="5"/>
        <v>3.9203910256410581</v>
      </c>
      <c r="K9" s="32">
        <f t="shared" si="3"/>
        <v>0.65339850427350965</v>
      </c>
      <c r="L9" s="29">
        <v>37</v>
      </c>
      <c r="M9" s="33">
        <f t="shared" si="6"/>
        <v>0.16216216216216217</v>
      </c>
      <c r="N9" s="29">
        <v>109</v>
      </c>
      <c r="O9" s="34">
        <f t="shared" ref="O9:P9" si="17">D9/7</f>
        <v>0.8571428571428571</v>
      </c>
      <c r="P9" s="34">
        <f t="shared" si="17"/>
        <v>1.4285714285714286</v>
      </c>
      <c r="Q9" s="29">
        <f t="shared" si="8"/>
        <v>47</v>
      </c>
      <c r="R9" s="29"/>
      <c r="S9" s="35">
        <v>1.5571428571428501</v>
      </c>
      <c r="T9" s="28">
        <v>60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3.4027777777777782E-2</v>
      </c>
      <c r="AD9" s="39">
        <f t="shared" si="12"/>
        <v>-0.28175000000000006</v>
      </c>
      <c r="AE9" s="39">
        <v>-4.9000000000000004</v>
      </c>
      <c r="AF9" s="39">
        <v>-3.7397264957264902</v>
      </c>
      <c r="AG9" s="39">
        <v>0</v>
      </c>
    </row>
    <row r="10" spans="1:33" ht="15.75" customHeight="1" x14ac:dyDescent="0.2">
      <c r="A10" s="28" t="s">
        <v>45</v>
      </c>
      <c r="B10" s="28" t="s">
        <v>1284</v>
      </c>
      <c r="C10" s="15">
        <f t="shared" si="4"/>
        <v>11.49</v>
      </c>
      <c r="D10" s="29">
        <v>6</v>
      </c>
      <c r="E10" s="29">
        <v>18</v>
      </c>
      <c r="F10" s="30">
        <v>68.94</v>
      </c>
      <c r="G10" s="30">
        <v>0</v>
      </c>
      <c r="H10" s="31">
        <f t="shared" si="1"/>
        <v>0</v>
      </c>
      <c r="I10" s="31">
        <f t="shared" si="2"/>
        <v>9.3978691987830779E-2</v>
      </c>
      <c r="J10" s="32">
        <f t="shared" si="5"/>
        <v>6.4788910256410537</v>
      </c>
      <c r="K10" s="32">
        <f t="shared" si="3"/>
        <v>1.0798151709401755</v>
      </c>
      <c r="L10" s="29">
        <v>21</v>
      </c>
      <c r="M10" s="33">
        <f t="shared" si="6"/>
        <v>0.2857142857142857</v>
      </c>
      <c r="N10" s="29">
        <v>53</v>
      </c>
      <c r="O10" s="34">
        <f t="shared" ref="O10:P10" si="18">D10/7</f>
        <v>0.8571428571428571</v>
      </c>
      <c r="P10" s="34">
        <f t="shared" si="18"/>
        <v>2.5714285714285716</v>
      </c>
      <c r="Q10" s="29">
        <f t="shared" si="8"/>
        <v>15</v>
      </c>
      <c r="R10" s="29"/>
      <c r="S10" s="35">
        <v>2.5</v>
      </c>
      <c r="T10" s="28">
        <v>60</v>
      </c>
      <c r="U10" s="36">
        <v>60</v>
      </c>
      <c r="V10" s="37" t="s">
        <v>760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3.4027777777777782E-2</v>
      </c>
      <c r="AD10" s="39">
        <f t="shared" si="12"/>
        <v>-0.28175000000000006</v>
      </c>
      <c r="AE10" s="39">
        <v>-4.9000000000000004</v>
      </c>
      <c r="AF10" s="39">
        <v>-3.7397264957264902</v>
      </c>
      <c r="AG10" s="39">
        <v>0</v>
      </c>
    </row>
    <row r="11" spans="1:33" ht="15.75" customHeight="1" x14ac:dyDescent="0.2">
      <c r="A11" s="28" t="s">
        <v>47</v>
      </c>
      <c r="B11" s="28" t="s">
        <v>1285</v>
      </c>
      <c r="C11" s="15">
        <f t="shared" si="4"/>
        <v>13.048333333333332</v>
      </c>
      <c r="D11" s="29">
        <v>6</v>
      </c>
      <c r="E11" s="29">
        <v>32</v>
      </c>
      <c r="F11" s="30">
        <v>78.289999999999992</v>
      </c>
      <c r="G11" s="30">
        <v>0</v>
      </c>
      <c r="H11" s="31">
        <f t="shared" si="1"/>
        <v>0</v>
      </c>
      <c r="I11" s="31">
        <f t="shared" si="2"/>
        <v>0.18426862978210568</v>
      </c>
      <c r="J11" s="32">
        <f t="shared" si="5"/>
        <v>14.426391025641051</v>
      </c>
      <c r="K11" s="32">
        <f t="shared" si="3"/>
        <v>2.4043985042735083</v>
      </c>
      <c r="L11" s="29">
        <v>7</v>
      </c>
      <c r="M11" s="33">
        <f t="shared" si="6"/>
        <v>0.8571428571428571</v>
      </c>
      <c r="N11" s="29">
        <v>35</v>
      </c>
      <c r="O11" s="34">
        <f t="shared" ref="O11:P11" si="19">D11/7</f>
        <v>0.8571428571428571</v>
      </c>
      <c r="P11" s="34">
        <f t="shared" si="19"/>
        <v>4.5714285714285712</v>
      </c>
      <c r="Q11" s="29">
        <f t="shared" si="8"/>
        <v>6</v>
      </c>
      <c r="R11" s="29"/>
      <c r="S11" s="35">
        <v>2.8865979381443299</v>
      </c>
      <c r="T11" s="28">
        <v>514</v>
      </c>
      <c r="U11" s="36">
        <v>304</v>
      </c>
      <c r="V11" s="37" t="s">
        <v>1286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3.4027777777777782E-2</v>
      </c>
      <c r="AD11" s="39">
        <f t="shared" si="12"/>
        <v>-0.28175000000000006</v>
      </c>
      <c r="AE11" s="39">
        <v>-4.9000000000000004</v>
      </c>
      <c r="AF11" s="39">
        <v>-3.7397264957264902</v>
      </c>
      <c r="AG11" s="39">
        <v>0</v>
      </c>
    </row>
    <row r="12" spans="1:33" ht="15.75" customHeight="1" x14ac:dyDescent="0.2">
      <c r="A12" s="28" t="s">
        <v>49</v>
      </c>
      <c r="B12" s="28" t="s">
        <v>1287</v>
      </c>
      <c r="C12" s="15">
        <f t="shared" si="4"/>
        <v>16.91</v>
      </c>
      <c r="D12" s="29">
        <v>2</v>
      </c>
      <c r="E12" s="29">
        <v>21</v>
      </c>
      <c r="F12" s="30">
        <v>33.82</v>
      </c>
      <c r="G12" s="30">
        <v>0</v>
      </c>
      <c r="H12" s="31">
        <f t="shared" si="1"/>
        <v>0</v>
      </c>
      <c r="I12" s="31">
        <f t="shared" si="2"/>
        <v>0.33629894564992169</v>
      </c>
      <c r="J12" s="32">
        <f t="shared" si="5"/>
        <v>11.373630341880352</v>
      </c>
      <c r="K12" s="32">
        <f t="shared" si="3"/>
        <v>5.686815170940176</v>
      </c>
      <c r="L12" s="29">
        <v>8</v>
      </c>
      <c r="M12" s="33">
        <f t="shared" si="6"/>
        <v>0.25</v>
      </c>
      <c r="N12" s="29">
        <v>4</v>
      </c>
      <c r="O12" s="34">
        <f t="shared" ref="O12:P12" si="20">D12/7</f>
        <v>0.2857142857142857</v>
      </c>
      <c r="P12" s="34">
        <f t="shared" si="20"/>
        <v>3</v>
      </c>
      <c r="Q12" s="29">
        <f t="shared" si="8"/>
        <v>1</v>
      </c>
      <c r="R12" s="29"/>
      <c r="S12" s="35">
        <v>4.9830508474576201</v>
      </c>
      <c r="T12" s="28">
        <v>270</v>
      </c>
      <c r="U12" s="36">
        <v>60</v>
      </c>
      <c r="V12" s="37" t="s">
        <v>470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3.4027777777777782E-2</v>
      </c>
      <c r="AD12" s="39">
        <f t="shared" si="12"/>
        <v>-9.3916666666666676E-2</v>
      </c>
      <c r="AE12" s="39">
        <v>-4.9000000000000004</v>
      </c>
      <c r="AF12" s="39">
        <v>-3.7397264957264902</v>
      </c>
      <c r="AG12" s="39">
        <v>0</v>
      </c>
    </row>
    <row r="13" spans="1:33" ht="15.75" customHeight="1" x14ac:dyDescent="0.2">
      <c r="A13" s="28" t="s">
        <v>51</v>
      </c>
      <c r="B13" s="28" t="s">
        <v>102</v>
      </c>
      <c r="C13" s="15">
        <f t="shared" si="4"/>
        <v>17.12</v>
      </c>
      <c r="D13" s="29">
        <v>3</v>
      </c>
      <c r="E13" s="29">
        <v>0</v>
      </c>
      <c r="F13" s="32">
        <v>51.36</v>
      </c>
      <c r="G13" s="30">
        <v>0</v>
      </c>
      <c r="H13" s="31">
        <f t="shared" si="1"/>
        <v>0</v>
      </c>
      <c r="I13" s="31">
        <f t="shared" si="2"/>
        <v>0.34157174844236765</v>
      </c>
      <c r="J13" s="32">
        <f t="shared" si="5"/>
        <v>17.543125000000003</v>
      </c>
      <c r="K13" s="32">
        <f t="shared" si="3"/>
        <v>5.8477083333333342</v>
      </c>
      <c r="L13" s="29">
        <v>4</v>
      </c>
      <c r="M13" s="33">
        <f t="shared" si="6"/>
        <v>0.75</v>
      </c>
      <c r="N13" s="29">
        <v>0</v>
      </c>
      <c r="O13" s="34">
        <f t="shared" ref="O13:P13" si="21">D13/7</f>
        <v>0.42857142857142855</v>
      </c>
      <c r="P13" s="34">
        <f t="shared" si="21"/>
        <v>0</v>
      </c>
      <c r="Q13" s="29">
        <f t="shared" si="8"/>
        <v>0</v>
      </c>
      <c r="R13" s="29"/>
      <c r="S13" s="35">
        <v>3.7232704402515702</v>
      </c>
      <c r="T13" s="28">
        <v>270</v>
      </c>
      <c r="U13" s="36">
        <v>60</v>
      </c>
      <c r="V13" s="37" t="s">
        <v>471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3.4027777777777782E-2</v>
      </c>
      <c r="AD13" s="39">
        <f t="shared" si="12"/>
        <v>-0.14087500000000003</v>
      </c>
      <c r="AE13" s="39">
        <v>-4.9000000000000004</v>
      </c>
      <c r="AF13" s="39">
        <v>-3.7573333333333299</v>
      </c>
      <c r="AG13" s="39">
        <v>0</v>
      </c>
    </row>
    <row r="14" spans="1:33" ht="15.75" customHeight="1" x14ac:dyDescent="0.2">
      <c r="A14" s="28" t="s">
        <v>53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270</v>
      </c>
      <c r="U14" s="36">
        <v>60</v>
      </c>
      <c r="V14" s="37" t="s">
        <v>471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-3.7573333333333299</v>
      </c>
      <c r="AG14" s="39">
        <v>0</v>
      </c>
    </row>
    <row r="15" spans="1:33" ht="15.75" customHeight="1" x14ac:dyDescent="0.2">
      <c r="A15" s="28" t="s">
        <v>54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270</v>
      </c>
      <c r="U15" s="36">
        <v>60</v>
      </c>
      <c r="V15" s="37" t="s">
        <v>474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-3.8273333333333301</v>
      </c>
      <c r="AG15" s="39">
        <v>0</v>
      </c>
    </row>
    <row r="16" spans="1:33" ht="15.75" customHeight="1" x14ac:dyDescent="0.2">
      <c r="A16" s="28" t="s">
        <v>56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270</v>
      </c>
      <c r="U16" s="36">
        <v>60</v>
      </c>
      <c r="V16" s="37" t="s">
        <v>474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-3.8273333333333301</v>
      </c>
      <c r="AG16" s="39">
        <v>0</v>
      </c>
    </row>
    <row r="17" spans="1:33" ht="15.75" customHeight="1" x14ac:dyDescent="0.2">
      <c r="A17" s="28" t="s">
        <v>58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210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-3.8273333333333301</v>
      </c>
      <c r="AG17" s="39">
        <v>0</v>
      </c>
    </row>
    <row r="18" spans="1:33" ht="15.75" customHeight="1" x14ac:dyDescent="0.2">
      <c r="A18" s="28" t="s">
        <v>59</v>
      </c>
      <c r="B18" s="28" t="s">
        <v>490</v>
      </c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60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>
        <v>2.2181818181818098</v>
      </c>
      <c r="T18" s="28">
        <v>210</v>
      </c>
      <c r="U18" s="36">
        <v>0</v>
      </c>
      <c r="V18" s="37" t="s">
        <v>1288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3.4027777777777782E-2</v>
      </c>
      <c r="AD18" s="39">
        <f t="shared" si="12"/>
        <v>0</v>
      </c>
      <c r="AE18" s="39">
        <v>-4.9000000000000004</v>
      </c>
      <c r="AF18" s="39">
        <v>-3.8273333333333301</v>
      </c>
      <c r="AG18" s="39">
        <v>0</v>
      </c>
    </row>
    <row r="19" spans="1:33" ht="15.75" customHeight="1" x14ac:dyDescent="0.2">
      <c r="A19" s="28" t="s">
        <v>60</v>
      </c>
      <c r="B19" s="28" t="s">
        <v>779</v>
      </c>
      <c r="C19" s="15">
        <f t="shared" si="4"/>
        <v>16.09</v>
      </c>
      <c r="D19" s="29">
        <v>2</v>
      </c>
      <c r="E19" s="29">
        <v>0</v>
      </c>
      <c r="F19" s="32">
        <v>32.18</v>
      </c>
      <c r="G19" s="30">
        <v>0</v>
      </c>
      <c r="H19" s="31">
        <f t="shared" si="1"/>
        <v>0</v>
      </c>
      <c r="I19" s="31">
        <f t="shared" si="2"/>
        <v>0.29320747876527853</v>
      </c>
      <c r="J19" s="32">
        <f t="shared" si="5"/>
        <v>9.4354166666666632</v>
      </c>
      <c r="K19" s="32">
        <f t="shared" si="3"/>
        <v>4.7177083333333316</v>
      </c>
      <c r="L19" s="29">
        <v>1</v>
      </c>
      <c r="M19" s="33">
        <f t="shared" si="6"/>
        <v>2</v>
      </c>
      <c r="N19" s="29">
        <v>58</v>
      </c>
      <c r="O19" s="34">
        <f t="shared" ref="O19:P19" si="27">D19/7</f>
        <v>0.2857142857142857</v>
      </c>
      <c r="P19" s="34">
        <f t="shared" si="27"/>
        <v>0</v>
      </c>
      <c r="Q19" s="29">
        <f t="shared" si="8"/>
        <v>203</v>
      </c>
      <c r="R19" s="29"/>
      <c r="S19" s="35">
        <v>2.6666666666666599</v>
      </c>
      <c r="T19" s="28">
        <v>210</v>
      </c>
      <c r="U19" s="36">
        <v>60</v>
      </c>
      <c r="V19" s="37" t="s">
        <v>1289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3.4027777777777782E-2</v>
      </c>
      <c r="AD19" s="39">
        <f t="shared" si="12"/>
        <v>-9.3916666666666676E-2</v>
      </c>
      <c r="AE19" s="39">
        <v>-4.9000000000000004</v>
      </c>
      <c r="AF19" s="39">
        <v>-4.0118333333333336</v>
      </c>
      <c r="AG19" s="39">
        <v>0</v>
      </c>
    </row>
    <row r="20" spans="1:33" ht="15.75" customHeight="1" x14ac:dyDescent="0.2">
      <c r="A20" s="28" t="s">
        <v>62</v>
      </c>
      <c r="B20" s="28" t="s">
        <v>113</v>
      </c>
      <c r="C20" s="15">
        <f t="shared" si="4"/>
        <v>14.785</v>
      </c>
      <c r="D20" s="29">
        <v>2</v>
      </c>
      <c r="E20" s="29">
        <v>0</v>
      </c>
      <c r="F20" s="32">
        <v>29.57</v>
      </c>
      <c r="G20" s="30">
        <v>0</v>
      </c>
      <c r="H20" s="31">
        <f t="shared" si="1"/>
        <v>0</v>
      </c>
      <c r="I20" s="31">
        <f t="shared" si="2"/>
        <v>0.244062112501409</v>
      </c>
      <c r="J20" s="32">
        <f t="shared" si="5"/>
        <v>7.2169166666666644</v>
      </c>
      <c r="K20" s="32">
        <f t="shared" si="3"/>
        <v>3.6084583333333322</v>
      </c>
      <c r="L20" s="29">
        <v>3</v>
      </c>
      <c r="M20" s="33">
        <f t="shared" si="6"/>
        <v>0.66666666666666663</v>
      </c>
      <c r="N20" s="29">
        <v>56</v>
      </c>
      <c r="O20" s="34">
        <f t="shared" ref="O20:P20" si="28">D20/7</f>
        <v>0.2857142857142857</v>
      </c>
      <c r="P20" s="34">
        <f t="shared" si="28"/>
        <v>0</v>
      </c>
      <c r="Q20" s="29">
        <f t="shared" si="8"/>
        <v>196</v>
      </c>
      <c r="R20" s="29"/>
      <c r="S20" s="35">
        <v>3.28057553956834</v>
      </c>
      <c r="T20" s="28">
        <v>210</v>
      </c>
      <c r="U20" s="36">
        <v>60</v>
      </c>
      <c r="V20" s="37" t="s">
        <v>1290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3.4027777777777782E-2</v>
      </c>
      <c r="AD20" s="39">
        <f t="shared" si="12"/>
        <v>-9.3916666666666676E-2</v>
      </c>
      <c r="AE20" s="39">
        <v>-4.9000000000000004</v>
      </c>
      <c r="AF20" s="39">
        <v>-4.0118333333333336</v>
      </c>
      <c r="AG20" s="39">
        <v>0</v>
      </c>
    </row>
    <row r="21" spans="1:33" ht="15.75" customHeight="1" x14ac:dyDescent="0.2">
      <c r="A21" s="28" t="s">
        <v>63</v>
      </c>
      <c r="B21" s="28" t="s">
        <v>367</v>
      </c>
      <c r="C21" s="15">
        <f t="shared" si="4"/>
        <v>13.672000000000001</v>
      </c>
      <c r="D21" s="29">
        <v>5</v>
      </c>
      <c r="E21" s="29">
        <v>1</v>
      </c>
      <c r="F21" s="32">
        <v>68.36</v>
      </c>
      <c r="G21" s="30">
        <v>-25.080000000000002</v>
      </c>
      <c r="H21" s="31">
        <f t="shared" si="1"/>
        <v>0.36688121708601523</v>
      </c>
      <c r="I21" s="31">
        <f t="shared" si="2"/>
        <v>-0.17214684513360648</v>
      </c>
      <c r="J21" s="32">
        <f t="shared" si="5"/>
        <v>-11.76795833333334</v>
      </c>
      <c r="K21" s="32">
        <f t="shared" si="3"/>
        <v>-2.3535916666666679</v>
      </c>
      <c r="L21" s="29">
        <v>6</v>
      </c>
      <c r="M21" s="33">
        <f t="shared" si="6"/>
        <v>0.83333333333333337</v>
      </c>
      <c r="N21" s="29">
        <v>50</v>
      </c>
      <c r="O21" s="34">
        <f t="shared" ref="O21:P21" si="29">D21/7</f>
        <v>0.7142857142857143</v>
      </c>
      <c r="P21" s="34">
        <f t="shared" si="29"/>
        <v>0.14285714285714285</v>
      </c>
      <c r="Q21" s="29">
        <f t="shared" si="8"/>
        <v>58</v>
      </c>
      <c r="R21" s="29"/>
      <c r="S21" s="35">
        <v>3.06849315068493</v>
      </c>
      <c r="T21" s="28" t="s">
        <v>33</v>
      </c>
      <c r="U21" s="36" t="s">
        <v>33</v>
      </c>
      <c r="V21" s="37" t="s">
        <v>33</v>
      </c>
      <c r="W21" s="28">
        <v>2</v>
      </c>
      <c r="X21" s="38">
        <f t="shared" si="9"/>
        <v>0.4</v>
      </c>
      <c r="Y21" s="39">
        <f t="shared" si="10"/>
        <v>5.016</v>
      </c>
      <c r="Z21" s="28">
        <v>3</v>
      </c>
      <c r="AA21" s="28" t="s">
        <v>34</v>
      </c>
      <c r="AB21" s="40">
        <f t="shared" si="11"/>
        <v>-0.69</v>
      </c>
      <c r="AC21" s="41">
        <v>3.4027777777777782E-2</v>
      </c>
      <c r="AD21" s="39">
        <f t="shared" si="12"/>
        <v>-0.23479166666666668</v>
      </c>
      <c r="AE21" s="39">
        <v>-4.9000000000000004</v>
      </c>
      <c r="AF21" s="39">
        <v>-4.0118333333333336</v>
      </c>
      <c r="AG21" s="39">
        <v>0</v>
      </c>
    </row>
    <row r="22" spans="1:33" ht="15.75" customHeight="1" x14ac:dyDescent="0.2">
      <c r="A22" s="28" t="s">
        <v>64</v>
      </c>
      <c r="B22" s="28" t="s">
        <v>619</v>
      </c>
      <c r="C22" s="15">
        <f t="shared" si="4"/>
        <v>12.18</v>
      </c>
      <c r="D22" s="29">
        <v>1</v>
      </c>
      <c r="E22" s="29">
        <v>1</v>
      </c>
      <c r="F22" s="30">
        <v>12.18</v>
      </c>
      <c r="G22" s="30">
        <v>-6.6099999999999994</v>
      </c>
      <c r="H22" s="31">
        <f t="shared" si="1"/>
        <v>0.54269293924466333</v>
      </c>
      <c r="I22" s="31">
        <f t="shared" si="2"/>
        <v>-0.42822591680350303</v>
      </c>
      <c r="J22" s="32">
        <f t="shared" si="5"/>
        <v>-5.215791666666667</v>
      </c>
      <c r="K22" s="32">
        <f t="shared" si="3"/>
        <v>-5.215791666666667</v>
      </c>
      <c r="L22" s="29">
        <v>5</v>
      </c>
      <c r="M22" s="33">
        <f t="shared" si="6"/>
        <v>0.2</v>
      </c>
      <c r="N22" s="29">
        <v>49</v>
      </c>
      <c r="O22" s="34">
        <f t="shared" ref="O22:P22" si="30">D22/7</f>
        <v>0.14285714285714285</v>
      </c>
      <c r="P22" s="34">
        <f t="shared" si="30"/>
        <v>0.14285714285714285</v>
      </c>
      <c r="Q22" s="29">
        <f t="shared" si="8"/>
        <v>171</v>
      </c>
      <c r="R22" s="29"/>
      <c r="S22" s="35">
        <v>1.93548387096774</v>
      </c>
      <c r="T22" s="28">
        <v>135</v>
      </c>
      <c r="U22" s="36">
        <v>60</v>
      </c>
      <c r="V22" s="37" t="s">
        <v>1291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3.4027777777777782E-2</v>
      </c>
      <c r="AD22" s="39">
        <f t="shared" si="12"/>
        <v>-4.6958333333333338E-2</v>
      </c>
      <c r="AE22" s="39">
        <v>-4.9000000000000004</v>
      </c>
      <c r="AF22" s="39">
        <v>-4.0118333333333336</v>
      </c>
      <c r="AG22" s="39">
        <v>0</v>
      </c>
    </row>
    <row r="23" spans="1:33" ht="15.75" customHeight="1" x14ac:dyDescent="0.2">
      <c r="A23" s="28" t="s">
        <v>65</v>
      </c>
      <c r="B23" s="28" t="s">
        <v>327</v>
      </c>
      <c r="C23" s="15">
        <f t="shared" si="4"/>
        <v>11.403333333333334</v>
      </c>
      <c r="D23" s="29">
        <v>3</v>
      </c>
      <c r="E23" s="29">
        <v>0</v>
      </c>
      <c r="F23" s="32">
        <v>34.21</v>
      </c>
      <c r="G23" s="30">
        <v>0</v>
      </c>
      <c r="H23" s="31">
        <f t="shared" si="1"/>
        <v>0</v>
      </c>
      <c r="I23" s="31">
        <f t="shared" si="2"/>
        <v>6.4370798012277061E-2</v>
      </c>
      <c r="J23" s="32">
        <f t="shared" si="5"/>
        <v>2.2021249999999983</v>
      </c>
      <c r="K23" s="32">
        <f t="shared" si="3"/>
        <v>0.73404166666666615</v>
      </c>
      <c r="L23" s="29">
        <v>7</v>
      </c>
      <c r="M23" s="33">
        <f t="shared" si="6"/>
        <v>0.42857142857142855</v>
      </c>
      <c r="N23" s="29">
        <v>46</v>
      </c>
      <c r="O23" s="34">
        <f t="shared" ref="O23:P23" si="31">D23/7</f>
        <v>0.42857142857142855</v>
      </c>
      <c r="P23" s="34">
        <f t="shared" si="31"/>
        <v>0</v>
      </c>
      <c r="Q23" s="29">
        <f t="shared" si="8"/>
        <v>107</v>
      </c>
      <c r="R23" s="29"/>
      <c r="S23" s="35">
        <v>2.1796407185628701</v>
      </c>
      <c r="T23" s="28">
        <v>210</v>
      </c>
      <c r="U23" s="36">
        <v>60</v>
      </c>
      <c r="V23" s="37" t="s">
        <v>1291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3.4027777777777782E-2</v>
      </c>
      <c r="AD23" s="39">
        <f t="shared" si="12"/>
        <v>-0.14087500000000003</v>
      </c>
      <c r="AE23" s="39">
        <v>-4.9000000000000004</v>
      </c>
      <c r="AF23" s="39">
        <v>-4.0118333333333336</v>
      </c>
      <c r="AG23" s="39">
        <v>0</v>
      </c>
    </row>
    <row r="24" spans="1:33" ht="15.75" customHeight="1" x14ac:dyDescent="0.2">
      <c r="A24" s="28" t="s">
        <v>66</v>
      </c>
      <c r="B24" s="28" t="s">
        <v>314</v>
      </c>
      <c r="C24" s="15">
        <f t="shared" si="4"/>
        <v>10.989999999999998</v>
      </c>
      <c r="D24" s="29">
        <v>7</v>
      </c>
      <c r="E24" s="29">
        <v>0</v>
      </c>
      <c r="F24" s="32">
        <v>76.929999999999993</v>
      </c>
      <c r="G24" s="32">
        <v>-30.8</v>
      </c>
      <c r="H24" s="31">
        <f t="shared" si="1"/>
        <v>0.4003639672429482</v>
      </c>
      <c r="I24" s="31">
        <f t="shared" si="2"/>
        <v>-0.36554064300879607</v>
      </c>
      <c r="J24" s="32">
        <f t="shared" si="5"/>
        <v>-28.121041666666681</v>
      </c>
      <c r="K24" s="32">
        <f t="shared" si="3"/>
        <v>-4.0172916666666687</v>
      </c>
      <c r="L24" s="29">
        <v>9</v>
      </c>
      <c r="M24" s="33">
        <f t="shared" si="6"/>
        <v>0.77777777777777779</v>
      </c>
      <c r="N24" s="29">
        <v>38</v>
      </c>
      <c r="O24" s="34">
        <f t="shared" ref="O24:P24" si="32">D24/7</f>
        <v>1</v>
      </c>
      <c r="P24" s="34">
        <f t="shared" si="32"/>
        <v>0</v>
      </c>
      <c r="Q24" s="29">
        <f t="shared" si="8"/>
        <v>38</v>
      </c>
      <c r="R24" s="29"/>
      <c r="S24" s="35">
        <v>1.75342465753424</v>
      </c>
      <c r="T24" s="28">
        <v>285</v>
      </c>
      <c r="U24" s="36">
        <v>60</v>
      </c>
      <c r="V24" s="37" t="s">
        <v>1292</v>
      </c>
      <c r="W24" s="28">
        <v>4</v>
      </c>
      <c r="X24" s="38">
        <f t="shared" si="9"/>
        <v>0.5714285714285714</v>
      </c>
      <c r="Y24" s="39">
        <f t="shared" si="10"/>
        <v>3.85</v>
      </c>
      <c r="Z24" s="28">
        <v>4</v>
      </c>
      <c r="AA24" s="28" t="s">
        <v>34</v>
      </c>
      <c r="AB24" s="40">
        <f t="shared" si="11"/>
        <v>-0.69</v>
      </c>
      <c r="AC24" s="41">
        <v>3.4027777777777782E-2</v>
      </c>
      <c r="AD24" s="39">
        <f t="shared" si="12"/>
        <v>-0.32870833333333338</v>
      </c>
      <c r="AE24" s="39">
        <v>-4.9000000000000004</v>
      </c>
      <c r="AF24" s="39">
        <v>-4.0118333333333336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10.99</v>
      </c>
      <c r="D25" s="29">
        <v>9</v>
      </c>
      <c r="E25" s="29">
        <v>2</v>
      </c>
      <c r="F25" s="32">
        <v>98.91</v>
      </c>
      <c r="G25" s="32">
        <v>-35.799999999999997</v>
      </c>
      <c r="H25" s="31">
        <f t="shared" si="1"/>
        <v>0.3619452027095339</v>
      </c>
      <c r="I25" s="31">
        <f t="shared" si="2"/>
        <v>-0.32695506015569709</v>
      </c>
      <c r="J25" s="32">
        <f t="shared" si="5"/>
        <v>-32.339124999999996</v>
      </c>
      <c r="K25" s="32">
        <f t="shared" si="3"/>
        <v>-3.5932361111111106</v>
      </c>
      <c r="L25" s="29">
        <v>16</v>
      </c>
      <c r="M25" s="33">
        <f t="shared" si="6"/>
        <v>0.5625</v>
      </c>
      <c r="N25" s="29">
        <v>23</v>
      </c>
      <c r="O25" s="34">
        <f t="shared" ref="O25:P25" si="33">D25/7</f>
        <v>1.2857142857142858</v>
      </c>
      <c r="P25" s="34">
        <f t="shared" si="33"/>
        <v>0.2857142857142857</v>
      </c>
      <c r="Q25" s="29">
        <f t="shared" si="8"/>
        <v>14</v>
      </c>
      <c r="R25" s="29"/>
      <c r="S25" s="35">
        <v>1.347826086956522</v>
      </c>
      <c r="T25" s="28">
        <v>330</v>
      </c>
      <c r="U25" s="36">
        <v>60</v>
      </c>
      <c r="V25" s="37" t="s">
        <v>1293</v>
      </c>
      <c r="W25" s="14">
        <v>7</v>
      </c>
      <c r="X25" s="38">
        <f t="shared" si="9"/>
        <v>0.77777777777777779</v>
      </c>
      <c r="Y25" s="39">
        <f t="shared" si="10"/>
        <v>3.2545454545454544</v>
      </c>
      <c r="Z25" s="14">
        <v>4</v>
      </c>
      <c r="AA25" s="28" t="s">
        <v>34</v>
      </c>
      <c r="AB25" s="40">
        <f t="shared" si="11"/>
        <v>-0.69</v>
      </c>
      <c r="AC25" s="41">
        <v>3.4027777777777782E-2</v>
      </c>
      <c r="AD25" s="39">
        <f t="shared" si="12"/>
        <v>-0.42262500000000003</v>
      </c>
      <c r="AE25" s="39">
        <v>-4.9000000000000004</v>
      </c>
      <c r="AF25" s="39">
        <v>-4.01</v>
      </c>
      <c r="AG25" s="39">
        <v>0</v>
      </c>
    </row>
    <row r="26" spans="1:33" ht="15.75" customHeight="1" x14ac:dyDescent="0.2">
      <c r="A26" s="14" t="s">
        <v>68</v>
      </c>
      <c r="B26" s="14" t="s">
        <v>117</v>
      </c>
      <c r="C26" s="15">
        <f t="shared" si="4"/>
        <v>10.99</v>
      </c>
      <c r="D26" s="16">
        <v>15</v>
      </c>
      <c r="E26" s="16">
        <v>2</v>
      </c>
      <c r="F26" s="17">
        <v>164.85</v>
      </c>
      <c r="G26" s="17">
        <v>-34.89</v>
      </c>
      <c r="H26" s="31">
        <f t="shared" si="1"/>
        <v>0.21164695177434031</v>
      </c>
      <c r="I26" s="31">
        <f t="shared" si="2"/>
        <v>-0.18199802851076732</v>
      </c>
      <c r="J26" s="32">
        <f t="shared" si="5"/>
        <v>-30.002374999999994</v>
      </c>
      <c r="K26" s="32">
        <f t="shared" si="3"/>
        <v>-2.0001583333333328</v>
      </c>
      <c r="L26" s="16">
        <v>28</v>
      </c>
      <c r="M26" s="33">
        <f t="shared" si="6"/>
        <v>0.5357142857142857</v>
      </c>
      <c r="N26" s="16">
        <v>13</v>
      </c>
      <c r="O26" s="34">
        <f t="shared" ref="O26:P26" si="34">D26/7</f>
        <v>2.1428571428571428</v>
      </c>
      <c r="P26" s="34">
        <f t="shared" si="34"/>
        <v>0.2857142857142857</v>
      </c>
      <c r="Q26" s="29">
        <f t="shared" si="8"/>
        <v>5</v>
      </c>
      <c r="R26" s="29"/>
      <c r="S26" s="21">
        <v>2.3661971830985919</v>
      </c>
      <c r="T26" s="28">
        <v>270</v>
      </c>
      <c r="U26" s="36">
        <v>75</v>
      </c>
      <c r="V26" s="37" t="s">
        <v>1294</v>
      </c>
      <c r="W26" s="14">
        <v>5</v>
      </c>
      <c r="X26" s="38">
        <f t="shared" si="9"/>
        <v>0.33333333333333331</v>
      </c>
      <c r="Y26" s="39">
        <f t="shared" si="10"/>
        <v>4.3612500000000001</v>
      </c>
      <c r="Z26" s="14">
        <v>3</v>
      </c>
      <c r="AA26" s="28" t="s">
        <v>34</v>
      </c>
      <c r="AB26" s="40">
        <f t="shared" si="11"/>
        <v>-0.69</v>
      </c>
      <c r="AC26" s="41">
        <v>3.4027777777777782E-2</v>
      </c>
      <c r="AD26" s="39">
        <f t="shared" si="12"/>
        <v>-0.70437500000000008</v>
      </c>
      <c r="AE26" s="25">
        <v>-4.95</v>
      </c>
      <c r="AF26" s="25">
        <v>-4.0186999999999999</v>
      </c>
      <c r="AG26" s="25">
        <v>0</v>
      </c>
    </row>
    <row r="27" spans="1:33" ht="15.75" customHeight="1" x14ac:dyDescent="0.2">
      <c r="A27" s="14" t="s">
        <v>69</v>
      </c>
      <c r="B27" s="14" t="s">
        <v>46</v>
      </c>
      <c r="C27" s="15">
        <f t="shared" si="4"/>
        <v>10.99</v>
      </c>
      <c r="D27" s="16">
        <v>12</v>
      </c>
      <c r="E27" s="16">
        <v>1</v>
      </c>
      <c r="F27" s="17">
        <v>131.88</v>
      </c>
      <c r="G27" s="17">
        <v>-10.27</v>
      </c>
      <c r="H27" s="31">
        <f t="shared" si="1"/>
        <v>7.7873824689111318E-2</v>
      </c>
      <c r="I27" s="31">
        <f t="shared" si="2"/>
        <v>-0.11605929632999699</v>
      </c>
      <c r="J27" s="32">
        <f t="shared" si="5"/>
        <v>-15.305900000000003</v>
      </c>
      <c r="K27" s="32">
        <f t="shared" si="3"/>
        <v>-1.2754916666666669</v>
      </c>
      <c r="L27" s="16">
        <v>27</v>
      </c>
      <c r="M27" s="33">
        <f t="shared" si="6"/>
        <v>0.44444444444444442</v>
      </c>
      <c r="N27" s="16">
        <v>60</v>
      </c>
      <c r="O27" s="34">
        <f t="shared" ref="O27:P27" si="35">D27/7</f>
        <v>1.7142857142857142</v>
      </c>
      <c r="P27" s="34">
        <f t="shared" si="35"/>
        <v>0.14285714285714285</v>
      </c>
      <c r="Q27" s="29">
        <f t="shared" si="8"/>
        <v>32</v>
      </c>
      <c r="R27" s="29"/>
      <c r="S27" s="21">
        <v>1.437125748502994</v>
      </c>
      <c r="T27" s="28">
        <v>270</v>
      </c>
      <c r="U27" s="36">
        <v>75</v>
      </c>
      <c r="V27" s="37" t="s">
        <v>1295</v>
      </c>
      <c r="W27" s="14">
        <v>2</v>
      </c>
      <c r="X27" s="38">
        <f t="shared" si="9"/>
        <v>0.16666666666666666</v>
      </c>
      <c r="Y27" s="39">
        <f t="shared" si="10"/>
        <v>2.0539999999999998</v>
      </c>
      <c r="Z27" s="14">
        <v>3</v>
      </c>
      <c r="AA27" s="28" t="s">
        <v>34</v>
      </c>
      <c r="AB27" s="40">
        <f t="shared" si="11"/>
        <v>-0.69</v>
      </c>
      <c r="AC27" s="41">
        <v>3.4027777777777782E-2</v>
      </c>
      <c r="AD27" s="39">
        <f t="shared" si="12"/>
        <v>-0.56350000000000011</v>
      </c>
      <c r="AE27" s="25">
        <v>-4.95</v>
      </c>
      <c r="AF27" s="25">
        <v>-4.7641999999999998</v>
      </c>
      <c r="AG27" s="25">
        <v>0</v>
      </c>
    </row>
    <row r="28" spans="1:33" ht="15.75" customHeight="1" x14ac:dyDescent="0.2">
      <c r="A28" s="14" t="s">
        <v>70</v>
      </c>
      <c r="B28" s="14" t="s">
        <v>240</v>
      </c>
      <c r="C28" s="15">
        <f t="shared" si="4"/>
        <v>10.99</v>
      </c>
      <c r="D28" s="16">
        <v>2</v>
      </c>
      <c r="E28" s="16">
        <v>6</v>
      </c>
      <c r="F28" s="17">
        <v>21.98</v>
      </c>
      <c r="G28" s="17">
        <v>-0.02</v>
      </c>
      <c r="H28" s="31">
        <f t="shared" si="1"/>
        <v>9.099181073703367E-4</v>
      </c>
      <c r="I28" s="31">
        <f t="shared" si="2"/>
        <v>-3.9095389748255972E-2</v>
      </c>
      <c r="J28" s="32">
        <f t="shared" si="5"/>
        <v>-0.85931666666666628</v>
      </c>
      <c r="K28" s="32">
        <f t="shared" si="3"/>
        <v>-0.42965833333333314</v>
      </c>
      <c r="L28" s="16">
        <v>15</v>
      </c>
      <c r="M28" s="33">
        <f t="shared" si="6"/>
        <v>0.13333333333333333</v>
      </c>
      <c r="N28" s="16">
        <v>53</v>
      </c>
      <c r="O28" s="34">
        <f t="shared" ref="O28:P28" si="36">D28/7</f>
        <v>0.2857142857142857</v>
      </c>
      <c r="P28" s="34">
        <f t="shared" si="36"/>
        <v>0.8571428571428571</v>
      </c>
      <c r="Q28" s="29">
        <f t="shared" si="8"/>
        <v>46</v>
      </c>
      <c r="R28" s="29"/>
      <c r="S28" s="21">
        <v>1.630573248407643</v>
      </c>
      <c r="T28" s="28">
        <v>270</v>
      </c>
      <c r="U28" s="36">
        <v>44384</v>
      </c>
      <c r="V28" s="37" t="s">
        <v>1295</v>
      </c>
      <c r="W28" s="14">
        <v>0</v>
      </c>
      <c r="X28" s="38">
        <f t="shared" si="9"/>
        <v>0</v>
      </c>
      <c r="Y28" s="39">
        <f t="shared" si="10"/>
        <v>0.02</v>
      </c>
      <c r="Z28" s="14">
        <v>1</v>
      </c>
      <c r="AA28" s="28" t="s">
        <v>34</v>
      </c>
      <c r="AB28" s="40">
        <f t="shared" si="11"/>
        <v>-0.69</v>
      </c>
      <c r="AC28" s="41">
        <v>3.4027777777777782E-2</v>
      </c>
      <c r="AD28" s="39">
        <f t="shared" si="12"/>
        <v>-9.3916666666666676E-2</v>
      </c>
      <c r="AE28" s="25">
        <v>-4.95</v>
      </c>
      <c r="AF28" s="25">
        <v>-4.7641999999999998</v>
      </c>
      <c r="AG28" s="25">
        <v>0</v>
      </c>
    </row>
    <row r="29" spans="1:33" ht="15.75" customHeight="1" x14ac:dyDescent="0.2">
      <c r="A29" s="14" t="s">
        <v>71</v>
      </c>
      <c r="B29" s="14" t="s">
        <v>98</v>
      </c>
      <c r="C29" s="15">
        <f t="shared" si="4"/>
        <v>11.95</v>
      </c>
      <c r="D29" s="16">
        <v>1</v>
      </c>
      <c r="E29" s="16">
        <v>4</v>
      </c>
      <c r="F29" s="17">
        <v>11.95</v>
      </c>
      <c r="G29" s="17">
        <v>0</v>
      </c>
      <c r="H29" s="31">
        <f t="shared" si="1"/>
        <v>0</v>
      </c>
      <c r="I29" s="31">
        <f t="shared" si="2"/>
        <v>3.7713177327754442E-2</v>
      </c>
      <c r="J29" s="32">
        <f t="shared" si="5"/>
        <v>0.45067246906666558</v>
      </c>
      <c r="K29" s="32">
        <f t="shared" si="3"/>
        <v>0.45067246906666558</v>
      </c>
      <c r="L29" s="16">
        <v>8</v>
      </c>
      <c r="M29" s="33">
        <f t="shared" si="6"/>
        <v>0.125</v>
      </c>
      <c r="N29" s="16">
        <v>16</v>
      </c>
      <c r="O29" s="34">
        <f t="shared" ref="O29:P29" si="37">D29/7</f>
        <v>0.14285714285714285</v>
      </c>
      <c r="P29" s="34">
        <f t="shared" si="37"/>
        <v>0.5714285714285714</v>
      </c>
      <c r="Q29" s="29">
        <f t="shared" si="8"/>
        <v>22</v>
      </c>
      <c r="R29" s="29"/>
      <c r="S29" s="21">
        <v>2.5585585585585591</v>
      </c>
      <c r="T29" s="28">
        <v>195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3.4027777777777782E-2</v>
      </c>
      <c r="AD29" s="39">
        <f t="shared" si="12"/>
        <v>-4.6958333333333338E-2</v>
      </c>
      <c r="AE29" s="25">
        <v>-4.95</v>
      </c>
      <c r="AF29" s="25">
        <v>-4.7098691975999998</v>
      </c>
      <c r="AG29" s="25">
        <v>0</v>
      </c>
    </row>
    <row r="30" spans="1:33" ht="15.75" customHeight="1" x14ac:dyDescent="0.2">
      <c r="A30" s="14" t="s">
        <v>72</v>
      </c>
      <c r="B30" s="14" t="s">
        <v>1296</v>
      </c>
      <c r="C30" s="15">
        <f t="shared" si="4"/>
        <v>11.95</v>
      </c>
      <c r="D30" s="16">
        <v>2</v>
      </c>
      <c r="E30" s="16">
        <v>11</v>
      </c>
      <c r="F30" s="17">
        <v>23.9</v>
      </c>
      <c r="G30" s="17">
        <v>0</v>
      </c>
      <c r="H30" s="31">
        <f t="shared" si="1"/>
        <v>0</v>
      </c>
      <c r="I30" s="31">
        <f t="shared" si="2"/>
        <v>3.7713177327754442E-2</v>
      </c>
      <c r="J30" s="32">
        <f t="shared" si="5"/>
        <v>0.90134493813333116</v>
      </c>
      <c r="K30" s="32">
        <f t="shared" si="3"/>
        <v>0.45067246906666558</v>
      </c>
      <c r="L30" s="16">
        <v>2</v>
      </c>
      <c r="M30" s="33">
        <f t="shared" si="6"/>
        <v>1</v>
      </c>
      <c r="N30" s="16">
        <v>36</v>
      </c>
      <c r="O30" s="34">
        <f t="shared" ref="O30:P30" si="38">D30/7</f>
        <v>0.2857142857142857</v>
      </c>
      <c r="P30" s="34">
        <f t="shared" si="38"/>
        <v>1.5714285714285714</v>
      </c>
      <c r="Q30" s="29">
        <f t="shared" si="8"/>
        <v>19</v>
      </c>
      <c r="R30" s="29"/>
      <c r="S30" s="21">
        <v>2.5333333333333332</v>
      </c>
      <c r="T30" s="28">
        <v>195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3.4027777777777782E-2</v>
      </c>
      <c r="AD30" s="39">
        <f t="shared" si="12"/>
        <v>-9.3916666666666676E-2</v>
      </c>
      <c r="AE30" s="25">
        <v>-4.95</v>
      </c>
      <c r="AF30" s="25">
        <v>-4.7098691975999998</v>
      </c>
      <c r="AG30" s="25">
        <v>0</v>
      </c>
    </row>
    <row r="31" spans="1:33" ht="15.75" customHeight="1" x14ac:dyDescent="0.2">
      <c r="A31" s="14" t="s">
        <v>73</v>
      </c>
      <c r="B31" s="14" t="s">
        <v>98</v>
      </c>
      <c r="C31" s="15">
        <f t="shared" si="4"/>
        <v>12.616666666666665</v>
      </c>
      <c r="D31" s="16">
        <v>3</v>
      </c>
      <c r="E31" s="16">
        <v>12</v>
      </c>
      <c r="F31" s="17">
        <v>37.849999999999994</v>
      </c>
      <c r="G31" s="42">
        <v>0</v>
      </c>
      <c r="H31" s="31">
        <f t="shared" si="1"/>
        <v>0</v>
      </c>
      <c r="I31" s="31">
        <f t="shared" si="2"/>
        <v>8.0634541801849105E-2</v>
      </c>
      <c r="J31" s="32">
        <f t="shared" si="5"/>
        <v>3.0520174071999882</v>
      </c>
      <c r="K31" s="32">
        <f t="shared" si="3"/>
        <v>1.0173391357333295</v>
      </c>
      <c r="L31" s="16">
        <v>9</v>
      </c>
      <c r="M31" s="33">
        <f t="shared" si="6"/>
        <v>0.33333333333333331</v>
      </c>
      <c r="N31" s="16">
        <v>18</v>
      </c>
      <c r="O31" s="34">
        <f t="shared" ref="O31:P32" si="39">D31/7</f>
        <v>0.42857142857142855</v>
      </c>
      <c r="P31" s="34">
        <f t="shared" si="39"/>
        <v>1.7142857142857142</v>
      </c>
      <c r="Q31" s="29">
        <f t="shared" si="8"/>
        <v>8</v>
      </c>
      <c r="R31" s="29"/>
      <c r="S31" s="21">
        <v>2.6111111111111098</v>
      </c>
      <c r="T31" s="14">
        <v>75</v>
      </c>
      <c r="U31" s="22">
        <v>150</v>
      </c>
      <c r="V31" s="1" t="s">
        <v>1467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3.4027777777777782E-2</v>
      </c>
      <c r="AD31" s="39">
        <f t="shared" si="12"/>
        <v>-0.14087500000000003</v>
      </c>
      <c r="AE31" s="43">
        <v>-4.95</v>
      </c>
      <c r="AF31" s="43">
        <v>-4.7098691976000007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13.95</v>
      </c>
      <c r="D32" s="52">
        <v>1</v>
      </c>
      <c r="E32" s="52">
        <v>3</v>
      </c>
      <c r="F32" s="53">
        <v>13.95</v>
      </c>
      <c r="G32" s="53">
        <v>0</v>
      </c>
      <c r="H32" s="31">
        <f t="shared" si="1"/>
        <v>0</v>
      </c>
      <c r="I32" s="31">
        <f t="shared" si="2"/>
        <v>0.15417006946714457</v>
      </c>
      <c r="J32" s="32">
        <f t="shared" si="5"/>
        <v>2.1506724690666665</v>
      </c>
      <c r="K32" s="32">
        <f t="shared" si="3"/>
        <v>2.1506724690666665</v>
      </c>
      <c r="L32" s="52">
        <v>9</v>
      </c>
      <c r="M32" s="33">
        <f t="shared" si="6"/>
        <v>0.1111111111111111</v>
      </c>
      <c r="N32" s="52">
        <v>17</v>
      </c>
      <c r="O32" s="34">
        <f t="shared" si="39"/>
        <v>0.14285714285714285</v>
      </c>
      <c r="P32" s="34">
        <f t="shared" si="39"/>
        <v>0.42857142857142855</v>
      </c>
      <c r="Q32" s="29">
        <f t="shared" si="8"/>
        <v>29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2.3409090909090908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3.4027777777777782E-2</v>
      </c>
      <c r="AD32" s="39">
        <f t="shared" si="12"/>
        <v>-4.6958333333333338E-2</v>
      </c>
      <c r="AE32" s="58">
        <v>-4.95</v>
      </c>
      <c r="AF32" s="58">
        <v>-4.7098691975999998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15.5" customWidth="1"/>
    <col min="22" max="22" width="8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Info!B1:BJ5000""),3,FALSE),"""")"),"White-SPT-3, 16/3, 10FT, 3 Prong Plug")</f>
        <v>White-SPT-3, 16/3, 10FT, 3 Prong Plug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Info!B1:BJ5000""),2,FALSE),"""")"),"B01JN1JTGW")</f>
        <v>B01JN1JTGW</v>
      </c>
      <c r="B2" s="3" t="s">
        <v>1297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19.25" customHeight="1" x14ac:dyDescent="0.2">
      <c r="A3" s="76" t="s">
        <v>30</v>
      </c>
      <c r="B3" s="77"/>
      <c r="C3" s="47">
        <f>((AE32+AF32)/0.85)*-1</f>
        <v>7.9006617920000002</v>
      </c>
      <c r="D3" s="5">
        <f>SUM(D4:D99765)</f>
        <v>526</v>
      </c>
      <c r="E3" s="5"/>
      <c r="F3" s="6">
        <f t="shared" ref="F3:G3" si="0">SUM(F4:F99765)</f>
        <v>5025.8099999999995</v>
      </c>
      <c r="G3" s="6">
        <f t="shared" si="0"/>
        <v>-281.46999999999997</v>
      </c>
      <c r="H3" s="7">
        <f t="shared" ref="H3:H32" si="1">G3/F3*-1</f>
        <v>5.6004902692302336E-2</v>
      </c>
      <c r="I3" s="8">
        <f t="shared" ref="I3:I32" si="2">J3/F3</f>
        <v>4.7156953851485425E-2</v>
      </c>
      <c r="J3" s="6">
        <f>SUM(J4:J99765)</f>
        <v>237.00189023633394</v>
      </c>
      <c r="K3" s="6">
        <f t="shared" ref="K3:K32" si="3">J3/D3</f>
        <v>0.4505739358105208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1 - April
1.5 - May
1 - June
1 - July
1 - Aug
1 - Sept
2.5 - Oct
3.5 - Nov
2.5 - Dec
3 - Jan
2.5 - Feb")</f>
        <v>1.5 - March
1 - April
1.5 - May
1 - June
1 - July
1 - Aug
1 - Sept
2.5 - Oct
3.5 - Nov
2.5 - Dec
3 -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QTY-29")</f>
        <v>Del QTY-29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QTY-320")</f>
        <v>US QTY-320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74</v>
      </c>
      <c r="X3" s="7">
        <f>W3/D3</f>
        <v>0.14068441064638784</v>
      </c>
      <c r="Y3" s="6"/>
      <c r="Z3" s="5"/>
      <c r="AA3" s="5"/>
      <c r="AB3" s="5"/>
      <c r="AC3" s="5"/>
      <c r="AD3" s="6">
        <f>SUM(AD4:AD99765)</f>
        <v>-17.546615024261303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Info!B2:BZ7000""),37,FALSE)),"""")*-1"),-2.4655625232)</f>
        <v>-2.4655625232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10.36333333333333</v>
      </c>
      <c r="D4" s="16">
        <v>24</v>
      </c>
      <c r="E4" s="16">
        <v>1</v>
      </c>
      <c r="F4" s="17">
        <v>248.71999999999991</v>
      </c>
      <c r="G4" s="17">
        <v>0</v>
      </c>
      <c r="H4" s="18">
        <f t="shared" si="1"/>
        <v>0</v>
      </c>
      <c r="I4" s="18">
        <f t="shared" si="2"/>
        <v>0.15568886777222427</v>
      </c>
      <c r="J4" s="17">
        <f t="shared" ref="J4:J32" si="5">F4*0.85+G4+AF4*D4+D4*AE4+AG4+AD4</f>
        <v>38.722935192307602</v>
      </c>
      <c r="K4" s="17">
        <f t="shared" si="3"/>
        <v>1.6134556330128167</v>
      </c>
      <c r="L4" s="16">
        <v>53</v>
      </c>
      <c r="M4" s="19">
        <f t="shared" ref="M4:M32" si="6">IFERROR(D4/L4,"-")</f>
        <v>0.45283018867924529</v>
      </c>
      <c r="N4" s="16">
        <v>51</v>
      </c>
      <c r="O4" s="20">
        <f t="shared" ref="O4:P4" si="7">D4/7</f>
        <v>3.4285714285714284</v>
      </c>
      <c r="P4" s="20">
        <f t="shared" si="7"/>
        <v>0.14285714285714285</v>
      </c>
      <c r="Q4" s="16">
        <f t="shared" ref="Q4:Q32" si="8">ROUNDDOWN(N4/(O4+P4),0)</f>
        <v>14</v>
      </c>
      <c r="R4" s="16"/>
      <c r="S4" s="21">
        <v>3.7933333333333299</v>
      </c>
      <c r="T4" s="14">
        <v>780</v>
      </c>
      <c r="U4" s="22">
        <v>340</v>
      </c>
      <c r="V4" s="23" t="s">
        <v>1298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2.4171875000000002E-2</v>
      </c>
      <c r="AD4" s="25">
        <f t="shared" ref="AD4:AD32" si="12">IFERROR(AB4*AC4*D4*2,0)</f>
        <v>-0.80057250000000013</v>
      </c>
      <c r="AE4" s="25">
        <v>-4.9000000000000004</v>
      </c>
      <c r="AF4" s="25">
        <v>-2.2620205128205129</v>
      </c>
      <c r="AG4" s="25">
        <v>0</v>
      </c>
    </row>
    <row r="5" spans="1:33" ht="15.75" customHeight="1" x14ac:dyDescent="0.2">
      <c r="A5" s="28" t="s">
        <v>35</v>
      </c>
      <c r="B5" s="28" t="s">
        <v>1299</v>
      </c>
      <c r="C5" s="15">
        <f t="shared" si="4"/>
        <v>10.028421052631581</v>
      </c>
      <c r="D5" s="29">
        <v>19</v>
      </c>
      <c r="E5" s="29">
        <v>1</v>
      </c>
      <c r="F5" s="30">
        <v>190.54000000000002</v>
      </c>
      <c r="G5" s="30">
        <v>0</v>
      </c>
      <c r="H5" s="31">
        <f t="shared" si="1"/>
        <v>0</v>
      </c>
      <c r="I5" s="31">
        <f t="shared" si="2"/>
        <v>0.13249758210690118</v>
      </c>
      <c r="J5" s="32">
        <f t="shared" si="5"/>
        <v>25.246089294648954</v>
      </c>
      <c r="K5" s="32">
        <f t="shared" si="3"/>
        <v>1.3287415418236292</v>
      </c>
      <c r="L5" s="29">
        <v>51</v>
      </c>
      <c r="M5" s="33">
        <f t="shared" si="6"/>
        <v>0.37254901960784315</v>
      </c>
      <c r="N5" s="29">
        <v>29</v>
      </c>
      <c r="O5" s="34">
        <f t="shared" ref="O5:P5" si="13">D5/7</f>
        <v>2.7142857142857144</v>
      </c>
      <c r="P5" s="34">
        <f t="shared" si="13"/>
        <v>0.14285714285714285</v>
      </c>
      <c r="Q5" s="29">
        <f t="shared" si="8"/>
        <v>10</v>
      </c>
      <c r="R5" s="29"/>
      <c r="S5" s="35">
        <v>3.0279329608938501</v>
      </c>
      <c r="T5" s="28">
        <v>780</v>
      </c>
      <c r="U5" s="36">
        <v>340</v>
      </c>
      <c r="V5" s="37" t="s">
        <v>1298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2.4199884125144847E-2</v>
      </c>
      <c r="AD5" s="39">
        <f t="shared" si="12"/>
        <v>-0.6345209617612978</v>
      </c>
      <c r="AE5" s="39">
        <v>-4.9000000000000004</v>
      </c>
      <c r="AF5" s="39">
        <v>-2.2620205128205129</v>
      </c>
      <c r="AG5" s="39">
        <v>0</v>
      </c>
    </row>
    <row r="6" spans="1:33" ht="15.75" customHeight="1" x14ac:dyDescent="0.2">
      <c r="A6" s="28" t="s">
        <v>37</v>
      </c>
      <c r="B6" s="28" t="s">
        <v>140</v>
      </c>
      <c r="C6" s="15">
        <f t="shared" si="4"/>
        <v>9.9550000000000018</v>
      </c>
      <c r="D6" s="29">
        <v>10</v>
      </c>
      <c r="E6" s="29">
        <v>0</v>
      </c>
      <c r="F6" s="30">
        <v>99.550000000000011</v>
      </c>
      <c r="G6" s="30">
        <v>0</v>
      </c>
      <c r="H6" s="31">
        <f t="shared" si="1"/>
        <v>0</v>
      </c>
      <c r="I6" s="31">
        <f t="shared" si="2"/>
        <v>0.12720967349869289</v>
      </c>
      <c r="J6" s="32">
        <f t="shared" si="5"/>
        <v>12.663722996794878</v>
      </c>
      <c r="K6" s="32">
        <f t="shared" si="3"/>
        <v>1.2663722996794877</v>
      </c>
      <c r="L6" s="29">
        <v>32</v>
      </c>
      <c r="M6" s="33">
        <f t="shared" si="6"/>
        <v>0.3125</v>
      </c>
      <c r="N6" s="29">
        <v>16</v>
      </c>
      <c r="O6" s="34">
        <f t="shared" ref="O6:P6" si="14">D6/7</f>
        <v>1.4285714285714286</v>
      </c>
      <c r="P6" s="34">
        <f t="shared" si="14"/>
        <v>0</v>
      </c>
      <c r="Q6" s="29">
        <f t="shared" si="8"/>
        <v>11</v>
      </c>
      <c r="R6" s="29"/>
      <c r="S6" s="35">
        <v>3.69620253164556</v>
      </c>
      <c r="T6" s="28">
        <v>440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2.4171875000000002E-2</v>
      </c>
      <c r="AD6" s="39">
        <f t="shared" si="12"/>
        <v>-0.33357187500000002</v>
      </c>
      <c r="AE6" s="39">
        <v>-4.9000000000000004</v>
      </c>
      <c r="AF6" s="39">
        <v>-2.2620205128205129</v>
      </c>
      <c r="AG6" s="39">
        <v>0</v>
      </c>
    </row>
    <row r="7" spans="1:33" ht="15.75" customHeight="1" x14ac:dyDescent="0.2">
      <c r="A7" s="28" t="s">
        <v>39</v>
      </c>
      <c r="B7" s="28" t="s">
        <v>1300</v>
      </c>
      <c r="C7" s="15">
        <f t="shared" si="4"/>
        <v>9.82</v>
      </c>
      <c r="D7" s="29">
        <v>15</v>
      </c>
      <c r="E7" s="29">
        <v>2</v>
      </c>
      <c r="F7" s="30">
        <v>147.30000000000001</v>
      </c>
      <c r="G7" s="30">
        <v>0</v>
      </c>
      <c r="H7" s="31">
        <f t="shared" si="1"/>
        <v>0</v>
      </c>
      <c r="I7" s="31">
        <f t="shared" si="2"/>
        <v>0.11727314660687251</v>
      </c>
      <c r="J7" s="32">
        <f t="shared" si="5"/>
        <v>17.274334495192321</v>
      </c>
      <c r="K7" s="32">
        <f t="shared" si="3"/>
        <v>1.151622299679488</v>
      </c>
      <c r="L7" s="29">
        <v>31</v>
      </c>
      <c r="M7" s="33">
        <f t="shared" si="6"/>
        <v>0.4838709677419355</v>
      </c>
      <c r="N7" s="29">
        <v>120</v>
      </c>
      <c r="O7" s="34">
        <f t="shared" ref="O7:P7" si="15">D7/7</f>
        <v>2.1428571428571428</v>
      </c>
      <c r="P7" s="34">
        <f t="shared" si="15"/>
        <v>0.2857142857142857</v>
      </c>
      <c r="Q7" s="29">
        <f t="shared" si="8"/>
        <v>49</v>
      </c>
      <c r="R7" s="29"/>
      <c r="S7" s="35">
        <v>3.0138674884437502</v>
      </c>
      <c r="T7" s="28">
        <v>440</v>
      </c>
      <c r="U7" s="36">
        <v>100</v>
      </c>
      <c r="V7" s="37" t="s">
        <v>1301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2.4171875000000002E-2</v>
      </c>
      <c r="AD7" s="39">
        <f t="shared" si="12"/>
        <v>-0.5003578125</v>
      </c>
      <c r="AE7" s="39">
        <v>-4.9000000000000004</v>
      </c>
      <c r="AF7" s="39">
        <v>-2.2620205128205129</v>
      </c>
      <c r="AG7" s="39">
        <v>0</v>
      </c>
    </row>
    <row r="8" spans="1:33" ht="15.75" customHeight="1" x14ac:dyDescent="0.2">
      <c r="A8" s="28" t="s">
        <v>41</v>
      </c>
      <c r="B8" s="28" t="s">
        <v>1302</v>
      </c>
      <c r="C8" s="15">
        <f t="shared" si="4"/>
        <v>11.915714285714287</v>
      </c>
      <c r="D8" s="29">
        <v>14</v>
      </c>
      <c r="E8" s="29">
        <v>0</v>
      </c>
      <c r="F8" s="30">
        <v>166.82000000000002</v>
      </c>
      <c r="G8" s="30">
        <v>-25.66</v>
      </c>
      <c r="H8" s="31">
        <f t="shared" si="1"/>
        <v>0.15381848699196737</v>
      </c>
      <c r="I8" s="31">
        <f t="shared" si="2"/>
        <v>9.2494900941134259E-2</v>
      </c>
      <c r="J8" s="32">
        <f t="shared" si="5"/>
        <v>15.429999375000019</v>
      </c>
      <c r="K8" s="32">
        <f t="shared" si="3"/>
        <v>1.1021428125000015</v>
      </c>
      <c r="L8" s="29">
        <v>50</v>
      </c>
      <c r="M8" s="33">
        <f t="shared" si="6"/>
        <v>0.28000000000000003</v>
      </c>
      <c r="N8" s="29">
        <v>179</v>
      </c>
      <c r="O8" s="34">
        <f t="shared" ref="O8:P8" si="16">D8/7</f>
        <v>2</v>
      </c>
      <c r="P8" s="34">
        <f t="shared" si="16"/>
        <v>0</v>
      </c>
      <c r="Q8" s="29">
        <f t="shared" si="8"/>
        <v>89</v>
      </c>
      <c r="R8" s="29"/>
      <c r="S8" s="35">
        <v>3.3064798598949201</v>
      </c>
      <c r="T8" s="28">
        <v>440</v>
      </c>
      <c r="U8" s="36">
        <v>100</v>
      </c>
      <c r="V8" s="37" t="s">
        <v>1303</v>
      </c>
      <c r="W8" s="28">
        <v>5</v>
      </c>
      <c r="X8" s="38">
        <f t="shared" si="9"/>
        <v>0.35714285714285715</v>
      </c>
      <c r="Y8" s="39">
        <f t="shared" si="10"/>
        <v>1.832857142857143</v>
      </c>
      <c r="Z8" s="28">
        <v>9</v>
      </c>
      <c r="AA8" s="28" t="s">
        <v>34</v>
      </c>
      <c r="AB8" s="40">
        <f t="shared" si="11"/>
        <v>-0.69</v>
      </c>
      <c r="AC8" s="41">
        <v>2.4171875000000002E-2</v>
      </c>
      <c r="AD8" s="39">
        <f t="shared" si="12"/>
        <v>-0.46700062500000006</v>
      </c>
      <c r="AE8" s="39">
        <v>-4.9000000000000004</v>
      </c>
      <c r="AF8" s="39">
        <v>-2.2599999999999998</v>
      </c>
      <c r="AG8" s="39">
        <v>0</v>
      </c>
    </row>
    <row r="9" spans="1:33" ht="15.75" customHeight="1" x14ac:dyDescent="0.2">
      <c r="A9" s="28" t="s">
        <v>43</v>
      </c>
      <c r="B9" s="28" t="s">
        <v>409</v>
      </c>
      <c r="C9" s="15">
        <f t="shared" si="4"/>
        <v>11.696666666666665</v>
      </c>
      <c r="D9" s="29">
        <v>9</v>
      </c>
      <c r="E9" s="29">
        <v>1</v>
      </c>
      <c r="F9" s="30">
        <v>105.26999999999998</v>
      </c>
      <c r="G9" s="30">
        <v>-4.92</v>
      </c>
      <c r="H9" s="31">
        <f t="shared" si="1"/>
        <v>4.6736962097463669E-2</v>
      </c>
      <c r="I9" s="31">
        <f t="shared" si="2"/>
        <v>0.18471615776464964</v>
      </c>
      <c r="J9" s="32">
        <f t="shared" si="5"/>
        <v>19.445069927884663</v>
      </c>
      <c r="K9" s="32">
        <f t="shared" si="3"/>
        <v>2.1605633253205183</v>
      </c>
      <c r="L9" s="29">
        <v>66</v>
      </c>
      <c r="M9" s="33">
        <f t="shared" si="6"/>
        <v>0.13636363636363635</v>
      </c>
      <c r="N9" s="29">
        <v>129</v>
      </c>
      <c r="O9" s="34">
        <f t="shared" ref="O9:P9" si="17">D9/7</f>
        <v>1.2857142857142858</v>
      </c>
      <c r="P9" s="34">
        <f t="shared" si="17"/>
        <v>0.14285714285714285</v>
      </c>
      <c r="Q9" s="29">
        <f t="shared" si="8"/>
        <v>90</v>
      </c>
      <c r="R9" s="29"/>
      <c r="S9" s="35">
        <v>2.6569767441860401</v>
      </c>
      <c r="T9" s="28">
        <v>440</v>
      </c>
      <c r="U9" s="36">
        <v>100</v>
      </c>
      <c r="V9" s="37" t="s">
        <v>1304</v>
      </c>
      <c r="W9" s="28">
        <v>1</v>
      </c>
      <c r="X9" s="38">
        <f t="shared" si="9"/>
        <v>0.1111111111111111</v>
      </c>
      <c r="Y9" s="39">
        <f t="shared" si="10"/>
        <v>2.46</v>
      </c>
      <c r="Z9" s="28">
        <v>1</v>
      </c>
      <c r="AA9" s="28" t="s">
        <v>34</v>
      </c>
      <c r="AB9" s="40">
        <f t="shared" si="11"/>
        <v>-0.69</v>
      </c>
      <c r="AC9" s="41">
        <v>2.4171875000000002E-2</v>
      </c>
      <c r="AD9" s="39">
        <f t="shared" si="12"/>
        <v>-0.30021468750000002</v>
      </c>
      <c r="AE9" s="39">
        <v>-4.9000000000000004</v>
      </c>
      <c r="AF9" s="39">
        <v>-2.3015794871794801</v>
      </c>
      <c r="AG9" s="39">
        <v>0</v>
      </c>
    </row>
    <row r="10" spans="1:33" ht="15.75" customHeight="1" x14ac:dyDescent="0.2">
      <c r="A10" s="28" t="s">
        <v>45</v>
      </c>
      <c r="B10" s="28" t="s">
        <v>198</v>
      </c>
      <c r="C10" s="15">
        <f t="shared" si="4"/>
        <v>10.052727272727273</v>
      </c>
      <c r="D10" s="29">
        <v>22</v>
      </c>
      <c r="E10" s="29">
        <v>0</v>
      </c>
      <c r="F10" s="30">
        <v>221.16</v>
      </c>
      <c r="G10" s="30">
        <v>0</v>
      </c>
      <c r="H10" s="31">
        <f t="shared" si="1"/>
        <v>0</v>
      </c>
      <c r="I10" s="31">
        <f t="shared" si="2"/>
        <v>0.13030110850538715</v>
      </c>
      <c r="J10" s="32">
        <f t="shared" si="5"/>
        <v>28.817393157051423</v>
      </c>
      <c r="K10" s="32">
        <f t="shared" si="3"/>
        <v>1.3098815071387011</v>
      </c>
      <c r="L10" s="29">
        <v>47</v>
      </c>
      <c r="M10" s="33">
        <f t="shared" si="6"/>
        <v>0.46808510638297873</v>
      </c>
      <c r="N10" s="29">
        <v>112</v>
      </c>
      <c r="O10" s="34">
        <f t="shared" ref="O10:P10" si="18">D10/7</f>
        <v>3.1428571428571428</v>
      </c>
      <c r="P10" s="34">
        <f t="shared" si="18"/>
        <v>0</v>
      </c>
      <c r="Q10" s="29">
        <f t="shared" si="8"/>
        <v>35</v>
      </c>
      <c r="R10" s="29"/>
      <c r="S10" s="35">
        <v>3.0616438356164299</v>
      </c>
      <c r="T10" s="28">
        <v>440</v>
      </c>
      <c r="U10" s="36">
        <v>100</v>
      </c>
      <c r="V10" s="37" t="s">
        <v>1305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2.4171875000000002E-2</v>
      </c>
      <c r="AD10" s="39">
        <f t="shared" si="12"/>
        <v>-0.73385812500000003</v>
      </c>
      <c r="AE10" s="39">
        <v>-4.9000000000000004</v>
      </c>
      <c r="AF10" s="39">
        <v>-2.3015794871794801</v>
      </c>
      <c r="AG10" s="39">
        <v>0</v>
      </c>
    </row>
    <row r="11" spans="1:33" ht="15.75" customHeight="1" x14ac:dyDescent="0.2">
      <c r="A11" s="28" t="s">
        <v>47</v>
      </c>
      <c r="B11" s="28" t="s">
        <v>1306</v>
      </c>
      <c r="C11" s="15">
        <f t="shared" si="4"/>
        <v>9.3239999999999998</v>
      </c>
      <c r="D11" s="29">
        <v>15</v>
      </c>
      <c r="E11" s="29">
        <v>0</v>
      </c>
      <c r="F11" s="30">
        <v>139.85999999999999</v>
      </c>
      <c r="G11" s="30">
        <v>-7.0000000000000007E-2</v>
      </c>
      <c r="H11" s="31">
        <f t="shared" si="1"/>
        <v>5.005005005005006E-4</v>
      </c>
      <c r="I11" s="31">
        <f t="shared" si="2"/>
        <v>7.35517651923909E-2</v>
      </c>
      <c r="J11" s="32">
        <f t="shared" si="5"/>
        <v>10.286949879807791</v>
      </c>
      <c r="K11" s="32">
        <f t="shared" si="3"/>
        <v>0.68579665865385275</v>
      </c>
      <c r="L11" s="29">
        <v>34</v>
      </c>
      <c r="M11" s="33">
        <f t="shared" si="6"/>
        <v>0.44117647058823528</v>
      </c>
      <c r="N11" s="29">
        <v>74</v>
      </c>
      <c r="O11" s="34">
        <f t="shared" ref="O11:P11" si="19">D11/7</f>
        <v>2.1428571428571428</v>
      </c>
      <c r="P11" s="34">
        <f t="shared" si="19"/>
        <v>0</v>
      </c>
      <c r="Q11" s="29">
        <f t="shared" si="8"/>
        <v>34</v>
      </c>
      <c r="R11" s="29"/>
      <c r="S11" s="35">
        <v>3.4905660377358401</v>
      </c>
      <c r="T11" s="28">
        <v>956</v>
      </c>
      <c r="U11" s="36">
        <v>100</v>
      </c>
      <c r="V11" s="37" t="s">
        <v>1307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2.4171875000000002E-2</v>
      </c>
      <c r="AD11" s="39">
        <f t="shared" si="12"/>
        <v>-0.5003578125</v>
      </c>
      <c r="AE11" s="39">
        <v>-4.9000000000000004</v>
      </c>
      <c r="AF11" s="39">
        <v>-2.3015794871794801</v>
      </c>
      <c r="AG11" s="39">
        <v>0</v>
      </c>
    </row>
    <row r="12" spans="1:33" ht="15.75" customHeight="1" x14ac:dyDescent="0.2">
      <c r="A12" s="28" t="s">
        <v>49</v>
      </c>
      <c r="B12" s="28" t="s">
        <v>113</v>
      </c>
      <c r="C12" s="15">
        <f t="shared" si="4"/>
        <v>9.1574999999999989</v>
      </c>
      <c r="D12" s="29">
        <v>12</v>
      </c>
      <c r="E12" s="29">
        <v>2</v>
      </c>
      <c r="F12" s="30">
        <v>109.88999999999999</v>
      </c>
      <c r="G12" s="30">
        <v>-0.21000000000000002</v>
      </c>
      <c r="H12" s="31">
        <f t="shared" si="1"/>
        <v>1.9110019110019113E-3</v>
      </c>
      <c r="I12" s="31">
        <f t="shared" si="2"/>
        <v>5.8033123158123805E-2</v>
      </c>
      <c r="J12" s="32">
        <f t="shared" si="5"/>
        <v>6.3772599038462241</v>
      </c>
      <c r="K12" s="32">
        <f t="shared" si="3"/>
        <v>0.53143832532051871</v>
      </c>
      <c r="L12" s="29">
        <v>27</v>
      </c>
      <c r="M12" s="33">
        <f t="shared" si="6"/>
        <v>0.44444444444444442</v>
      </c>
      <c r="N12" s="29">
        <v>60</v>
      </c>
      <c r="O12" s="34">
        <f t="shared" ref="O12:P12" si="20">D12/7</f>
        <v>1.7142857142857142</v>
      </c>
      <c r="P12" s="34">
        <f t="shared" si="20"/>
        <v>0.2857142857142857</v>
      </c>
      <c r="Q12" s="29">
        <f t="shared" si="8"/>
        <v>30</v>
      </c>
      <c r="R12" s="29"/>
      <c r="S12" s="35">
        <v>4.43055555555555</v>
      </c>
      <c r="T12" s="28">
        <v>640</v>
      </c>
      <c r="U12" s="36">
        <v>240</v>
      </c>
      <c r="V12" s="37" t="s">
        <v>1308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2.4171875000000002E-2</v>
      </c>
      <c r="AD12" s="39">
        <f t="shared" si="12"/>
        <v>-0.40028625000000007</v>
      </c>
      <c r="AE12" s="39">
        <v>-4.9000000000000004</v>
      </c>
      <c r="AF12" s="39">
        <v>-2.3015794871794801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9.990000000000002</v>
      </c>
      <c r="D13" s="29">
        <v>25</v>
      </c>
      <c r="E13" s="29">
        <v>6</v>
      </c>
      <c r="F13" s="32">
        <v>249.75000000000006</v>
      </c>
      <c r="G13" s="30">
        <v>-23.499999999999996</v>
      </c>
      <c r="H13" s="31">
        <f t="shared" si="1"/>
        <v>9.4094094094094055E-2</v>
      </c>
      <c r="I13" s="31">
        <f t="shared" si="2"/>
        <v>2.9603885135135264E-2</v>
      </c>
      <c r="J13" s="32">
        <f t="shared" si="5"/>
        <v>7.3935703125000343</v>
      </c>
      <c r="K13" s="32">
        <f t="shared" si="3"/>
        <v>0.2957428125000014</v>
      </c>
      <c r="L13" s="29">
        <v>29</v>
      </c>
      <c r="M13" s="33">
        <f t="shared" si="6"/>
        <v>0.86206896551724133</v>
      </c>
      <c r="N13" s="29">
        <v>131</v>
      </c>
      <c r="O13" s="34">
        <f t="shared" ref="O13:P13" si="21">D13/7</f>
        <v>3.5714285714285716</v>
      </c>
      <c r="P13" s="34">
        <f t="shared" si="21"/>
        <v>0.8571428571428571</v>
      </c>
      <c r="Q13" s="29">
        <f t="shared" si="8"/>
        <v>29</v>
      </c>
      <c r="R13" s="29"/>
      <c r="S13" s="35">
        <v>2.9209302325581299</v>
      </c>
      <c r="T13" s="28">
        <v>640</v>
      </c>
      <c r="U13" s="36">
        <v>240</v>
      </c>
      <c r="V13" s="37" t="s">
        <v>1309</v>
      </c>
      <c r="W13" s="28">
        <v>10</v>
      </c>
      <c r="X13" s="38">
        <f t="shared" si="9"/>
        <v>0.4</v>
      </c>
      <c r="Y13" s="39">
        <f t="shared" si="10"/>
        <v>1.5666666666666664</v>
      </c>
      <c r="Z13" s="28">
        <v>5</v>
      </c>
      <c r="AA13" s="28" t="s">
        <v>34</v>
      </c>
      <c r="AB13" s="40">
        <f t="shared" si="11"/>
        <v>-0.69</v>
      </c>
      <c r="AC13" s="41">
        <v>2.4171875000000002E-2</v>
      </c>
      <c r="AD13" s="39">
        <f t="shared" si="12"/>
        <v>-0.83392968750000007</v>
      </c>
      <c r="AE13" s="39">
        <v>-4.9000000000000004</v>
      </c>
      <c r="AF13" s="39">
        <v>-2.3224</v>
      </c>
      <c r="AG13" s="39">
        <v>0</v>
      </c>
    </row>
    <row r="14" spans="1:33" ht="15.75" customHeight="1" x14ac:dyDescent="0.2">
      <c r="A14" s="28" t="s">
        <v>53</v>
      </c>
      <c r="B14" s="28" t="s">
        <v>1310</v>
      </c>
      <c r="C14" s="15">
        <f t="shared" si="4"/>
        <v>9.990000000000002</v>
      </c>
      <c r="D14" s="29">
        <v>66</v>
      </c>
      <c r="E14" s="29">
        <v>1</v>
      </c>
      <c r="F14" s="32">
        <v>659.34000000000015</v>
      </c>
      <c r="G14" s="30">
        <v>-45.319999999999993</v>
      </c>
      <c r="H14" s="31">
        <f t="shared" si="1"/>
        <v>6.8735402068735379E-2</v>
      </c>
      <c r="I14" s="31">
        <f t="shared" si="2"/>
        <v>5.4962577160493929E-2</v>
      </c>
      <c r="J14" s="32">
        <f t="shared" si="5"/>
        <v>36.239025625000075</v>
      </c>
      <c r="K14" s="32">
        <f t="shared" si="3"/>
        <v>0.54907614583333442</v>
      </c>
      <c r="L14" s="29">
        <v>59</v>
      </c>
      <c r="M14" s="33">
        <f t="shared" si="6"/>
        <v>1.1186440677966101</v>
      </c>
      <c r="N14" s="29">
        <v>77</v>
      </c>
      <c r="O14" s="34">
        <f t="shared" ref="O14:P14" si="22">D14/7</f>
        <v>9.4285714285714288</v>
      </c>
      <c r="P14" s="34">
        <f t="shared" si="22"/>
        <v>0.14285714285714285</v>
      </c>
      <c r="Q14" s="29">
        <f t="shared" si="8"/>
        <v>8</v>
      </c>
      <c r="R14" s="29"/>
      <c r="S14" s="35">
        <v>2.9075268817204298</v>
      </c>
      <c r="T14" s="28">
        <v>640</v>
      </c>
      <c r="U14" s="36">
        <v>240</v>
      </c>
      <c r="V14" s="37" t="s">
        <v>1309</v>
      </c>
      <c r="W14" s="28">
        <v>19</v>
      </c>
      <c r="X14" s="38">
        <f t="shared" si="9"/>
        <v>0.2878787878787879</v>
      </c>
      <c r="Y14" s="39">
        <f t="shared" si="10"/>
        <v>1.5627586206896549</v>
      </c>
      <c r="Z14" s="28">
        <v>10</v>
      </c>
      <c r="AA14" s="28" t="s">
        <v>34</v>
      </c>
      <c r="AB14" s="40">
        <f t="shared" si="11"/>
        <v>-0.69</v>
      </c>
      <c r="AC14" s="41">
        <v>2.4171875000000002E-2</v>
      </c>
      <c r="AD14" s="39">
        <f t="shared" si="12"/>
        <v>-2.2015743750000003</v>
      </c>
      <c r="AE14" s="39">
        <v>-4.9000000000000004</v>
      </c>
      <c r="AF14" s="39">
        <v>-2.3224</v>
      </c>
      <c r="AG14" s="39">
        <v>0</v>
      </c>
    </row>
    <row r="15" spans="1:33" ht="15.75" customHeight="1" x14ac:dyDescent="0.2">
      <c r="A15" s="28" t="s">
        <v>54</v>
      </c>
      <c r="B15" s="28" t="s">
        <v>668</v>
      </c>
      <c r="C15" s="15">
        <f t="shared" si="4"/>
        <v>9.6646153846153844</v>
      </c>
      <c r="D15" s="29">
        <v>13</v>
      </c>
      <c r="E15" s="29">
        <v>0</v>
      </c>
      <c r="F15" s="32">
        <v>125.63999999999999</v>
      </c>
      <c r="G15" s="30">
        <v>-8.9600000000000009</v>
      </c>
      <c r="H15" s="31">
        <f t="shared" si="1"/>
        <v>7.1314867876472482E-2</v>
      </c>
      <c r="I15" s="31">
        <f t="shared" si="2"/>
        <v>1.9652631029130618E-2</v>
      </c>
      <c r="J15" s="32">
        <f t="shared" si="5"/>
        <v>2.4691565624999705</v>
      </c>
      <c r="K15" s="32">
        <f t="shared" si="3"/>
        <v>0.18993512019230543</v>
      </c>
      <c r="L15" s="29">
        <v>20</v>
      </c>
      <c r="M15" s="33">
        <f t="shared" si="6"/>
        <v>0.65</v>
      </c>
      <c r="N15" s="29">
        <v>49</v>
      </c>
      <c r="O15" s="34">
        <f t="shared" ref="O15:P15" si="23">D15/7</f>
        <v>1.8571428571428572</v>
      </c>
      <c r="P15" s="34">
        <f t="shared" si="23"/>
        <v>0</v>
      </c>
      <c r="Q15" s="29">
        <f t="shared" si="8"/>
        <v>26</v>
      </c>
      <c r="R15" s="29"/>
      <c r="S15" s="35">
        <v>3.9624999999999999</v>
      </c>
      <c r="T15" s="28">
        <v>640</v>
      </c>
      <c r="U15" s="36">
        <v>240</v>
      </c>
      <c r="V15" s="37" t="s">
        <v>1311</v>
      </c>
      <c r="W15" s="28">
        <v>3</v>
      </c>
      <c r="X15" s="38">
        <f t="shared" si="9"/>
        <v>0.23076923076923078</v>
      </c>
      <c r="Y15" s="39">
        <f t="shared" si="10"/>
        <v>1.28</v>
      </c>
      <c r="Z15" s="28">
        <v>4</v>
      </c>
      <c r="AA15" s="28" t="s">
        <v>34</v>
      </c>
      <c r="AB15" s="40">
        <f t="shared" si="11"/>
        <v>-0.69</v>
      </c>
      <c r="AC15" s="41">
        <v>2.4171875000000002E-2</v>
      </c>
      <c r="AD15" s="39">
        <f t="shared" si="12"/>
        <v>-0.43364343750000006</v>
      </c>
      <c r="AE15" s="39">
        <v>-4.9000000000000004</v>
      </c>
      <c r="AF15" s="39">
        <v>-2.4024000000000001</v>
      </c>
      <c r="AG15" s="39">
        <v>0</v>
      </c>
    </row>
    <row r="16" spans="1:33" ht="15.75" customHeight="1" x14ac:dyDescent="0.2">
      <c r="A16" s="28" t="s">
        <v>56</v>
      </c>
      <c r="B16" s="28" t="s">
        <v>1312</v>
      </c>
      <c r="C16" s="15">
        <f t="shared" si="4"/>
        <v>10.62857142857143</v>
      </c>
      <c r="D16" s="29">
        <v>7</v>
      </c>
      <c r="E16" s="29">
        <v>0</v>
      </c>
      <c r="F16" s="32">
        <v>74.400000000000006</v>
      </c>
      <c r="G16" s="30">
        <v>0</v>
      </c>
      <c r="H16" s="31">
        <f t="shared" si="1"/>
        <v>0</v>
      </c>
      <c r="I16" s="31">
        <f t="shared" si="2"/>
        <v>0.15980779149865587</v>
      </c>
      <c r="J16" s="32">
        <f t="shared" si="5"/>
        <v>11.889699687499997</v>
      </c>
      <c r="K16" s="32">
        <f t="shared" si="3"/>
        <v>1.6985285267857138</v>
      </c>
      <c r="L16" s="29">
        <v>26</v>
      </c>
      <c r="M16" s="33">
        <f t="shared" si="6"/>
        <v>0.26923076923076922</v>
      </c>
      <c r="N16" s="29">
        <v>182</v>
      </c>
      <c r="O16" s="34">
        <f t="shared" ref="O16:P16" si="24">D16/7</f>
        <v>1</v>
      </c>
      <c r="P16" s="34">
        <f t="shared" si="24"/>
        <v>0</v>
      </c>
      <c r="Q16" s="29">
        <f t="shared" si="8"/>
        <v>182</v>
      </c>
      <c r="R16" s="29"/>
      <c r="S16" s="35">
        <v>2.28941684665226</v>
      </c>
      <c r="T16" s="28">
        <v>640</v>
      </c>
      <c r="U16" s="36">
        <v>240</v>
      </c>
      <c r="V16" s="37" t="s">
        <v>1311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2.4171875000000002E-2</v>
      </c>
      <c r="AD16" s="39">
        <f t="shared" si="12"/>
        <v>-0.23350031250000003</v>
      </c>
      <c r="AE16" s="39">
        <v>-4.9000000000000004</v>
      </c>
      <c r="AF16" s="39">
        <v>-2.4024000000000001</v>
      </c>
      <c r="AG16" s="39">
        <v>0</v>
      </c>
    </row>
    <row r="17" spans="1:33" ht="15.75" customHeight="1" x14ac:dyDescent="0.2">
      <c r="A17" s="28" t="s">
        <v>58</v>
      </c>
      <c r="B17" s="28" t="s">
        <v>113</v>
      </c>
      <c r="C17" s="15">
        <f t="shared" si="4"/>
        <v>10.14</v>
      </c>
      <c r="D17" s="29">
        <v>9</v>
      </c>
      <c r="E17" s="29">
        <v>3</v>
      </c>
      <c r="F17" s="32">
        <v>91.26</v>
      </c>
      <c r="G17" s="30">
        <v>0</v>
      </c>
      <c r="H17" s="31">
        <f t="shared" si="1"/>
        <v>0</v>
      </c>
      <c r="I17" s="31">
        <f t="shared" si="2"/>
        <v>0.12655254561143978</v>
      </c>
      <c r="J17" s="32">
        <f t="shared" si="5"/>
        <v>11.549185312499995</v>
      </c>
      <c r="K17" s="32">
        <f t="shared" si="3"/>
        <v>1.2832428124999995</v>
      </c>
      <c r="L17" s="29">
        <v>29</v>
      </c>
      <c r="M17" s="33">
        <f t="shared" si="6"/>
        <v>0.31034482758620691</v>
      </c>
      <c r="N17" s="29">
        <v>173</v>
      </c>
      <c r="O17" s="34">
        <f t="shared" ref="O17:P17" si="25">D17/7</f>
        <v>1.2857142857142858</v>
      </c>
      <c r="P17" s="34">
        <f t="shared" si="25"/>
        <v>0.42857142857142855</v>
      </c>
      <c r="Q17" s="29">
        <f t="shared" si="8"/>
        <v>100</v>
      </c>
      <c r="R17" s="29"/>
      <c r="S17" s="35">
        <v>1.75643224699828</v>
      </c>
      <c r="T17" s="28">
        <v>540</v>
      </c>
      <c r="U17" s="36">
        <v>240</v>
      </c>
      <c r="V17" s="37" t="s">
        <v>1017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2.4171875000000002E-2</v>
      </c>
      <c r="AD17" s="39">
        <f t="shared" si="12"/>
        <v>-0.30021468750000002</v>
      </c>
      <c r="AE17" s="39">
        <v>-4.9000000000000004</v>
      </c>
      <c r="AF17" s="39">
        <v>-2.4024000000000001</v>
      </c>
      <c r="AG17" s="39">
        <v>0</v>
      </c>
    </row>
    <row r="18" spans="1:33" ht="15.75" customHeight="1" x14ac:dyDescent="0.2">
      <c r="A18" s="28" t="s">
        <v>59</v>
      </c>
      <c r="B18" s="28" t="s">
        <v>117</v>
      </c>
      <c r="C18" s="15">
        <f t="shared" si="4"/>
        <v>9.9499999999999993</v>
      </c>
      <c r="D18" s="29">
        <v>15</v>
      </c>
      <c r="E18" s="29">
        <v>1</v>
      </c>
      <c r="F18" s="32">
        <v>149.25</v>
      </c>
      <c r="G18" s="30">
        <v>-13.160000000000002</v>
      </c>
      <c r="H18" s="31">
        <f t="shared" si="1"/>
        <v>8.8174204355108893E-2</v>
      </c>
      <c r="I18" s="31">
        <f t="shared" si="2"/>
        <v>2.4563766750418756E-2</v>
      </c>
      <c r="J18" s="32">
        <f t="shared" si="5"/>
        <v>3.6661421874999993</v>
      </c>
      <c r="K18" s="32">
        <f t="shared" si="3"/>
        <v>0.24440947916666661</v>
      </c>
      <c r="L18" s="29">
        <v>39</v>
      </c>
      <c r="M18" s="33">
        <f t="shared" si="6"/>
        <v>0.38461538461538464</v>
      </c>
      <c r="N18" s="29">
        <v>256</v>
      </c>
      <c r="O18" s="34">
        <f t="shared" ref="O18:P18" si="26">D18/7</f>
        <v>2.1428571428571428</v>
      </c>
      <c r="P18" s="34">
        <f t="shared" si="26"/>
        <v>0.14285714285714285</v>
      </c>
      <c r="Q18" s="29">
        <f t="shared" si="8"/>
        <v>112</v>
      </c>
      <c r="R18" s="29"/>
      <c r="S18" s="35">
        <v>1.8910505836575799</v>
      </c>
      <c r="T18" s="28">
        <v>300</v>
      </c>
      <c r="U18" s="36">
        <v>0</v>
      </c>
      <c r="V18" s="37" t="s">
        <v>33</v>
      </c>
      <c r="W18" s="28">
        <v>4</v>
      </c>
      <c r="X18" s="38">
        <f t="shared" si="9"/>
        <v>0.26666666666666666</v>
      </c>
      <c r="Y18" s="39">
        <f t="shared" si="10"/>
        <v>1.6450000000000002</v>
      </c>
      <c r="Z18" s="28">
        <v>4</v>
      </c>
      <c r="AA18" s="28" t="s">
        <v>34</v>
      </c>
      <c r="AB18" s="40">
        <f t="shared" si="11"/>
        <v>-0.69</v>
      </c>
      <c r="AC18" s="41">
        <v>2.4171875000000002E-2</v>
      </c>
      <c r="AD18" s="39">
        <f t="shared" si="12"/>
        <v>-0.5003578125</v>
      </c>
      <c r="AE18" s="39">
        <v>-4.9000000000000004</v>
      </c>
      <c r="AF18" s="39">
        <v>-2.4024000000000001</v>
      </c>
      <c r="AG18" s="39">
        <v>0</v>
      </c>
    </row>
    <row r="19" spans="1:33" ht="15.75" customHeight="1" x14ac:dyDescent="0.2">
      <c r="A19" s="28" t="s">
        <v>60</v>
      </c>
      <c r="B19" s="28" t="s">
        <v>1313</v>
      </c>
      <c r="C19" s="15">
        <f t="shared" si="4"/>
        <v>9.9499999999999993</v>
      </c>
      <c r="D19" s="29">
        <v>20</v>
      </c>
      <c r="E19" s="29">
        <v>0</v>
      </c>
      <c r="F19" s="32">
        <v>199</v>
      </c>
      <c r="G19" s="30">
        <v>-6.32</v>
      </c>
      <c r="H19" s="31">
        <f t="shared" si="1"/>
        <v>3.175879396984925E-2</v>
      </c>
      <c r="I19" s="31">
        <f t="shared" si="2"/>
        <v>6.9722895728643222E-2</v>
      </c>
      <c r="J19" s="32">
        <f t="shared" si="5"/>
        <v>13.874856250000002</v>
      </c>
      <c r="K19" s="32">
        <f t="shared" si="3"/>
        <v>0.69374281250000014</v>
      </c>
      <c r="L19" s="29">
        <v>28</v>
      </c>
      <c r="M19" s="33">
        <f t="shared" si="6"/>
        <v>0.7142857142857143</v>
      </c>
      <c r="N19" s="29">
        <v>234</v>
      </c>
      <c r="O19" s="34">
        <f t="shared" ref="O19:P19" si="27">D19/7</f>
        <v>2.8571428571428572</v>
      </c>
      <c r="P19" s="34">
        <f t="shared" si="27"/>
        <v>0</v>
      </c>
      <c r="Q19" s="29">
        <f t="shared" si="8"/>
        <v>81</v>
      </c>
      <c r="R19" s="29"/>
      <c r="S19" s="35">
        <v>2.3579952267303099</v>
      </c>
      <c r="T19" s="28">
        <v>300</v>
      </c>
      <c r="U19" s="36" t="s">
        <v>33</v>
      </c>
      <c r="V19" s="37" t="s">
        <v>33</v>
      </c>
      <c r="W19" s="28">
        <v>3</v>
      </c>
      <c r="X19" s="38">
        <f t="shared" si="9"/>
        <v>0.15</v>
      </c>
      <c r="Y19" s="39">
        <f t="shared" si="10"/>
        <v>1.264</v>
      </c>
      <c r="Z19" s="28">
        <v>2</v>
      </c>
      <c r="AA19" s="28" t="s">
        <v>34</v>
      </c>
      <c r="AB19" s="40">
        <f t="shared" si="11"/>
        <v>-0.69</v>
      </c>
      <c r="AC19" s="41">
        <v>2.4171875000000002E-2</v>
      </c>
      <c r="AD19" s="39">
        <f t="shared" si="12"/>
        <v>-0.66714375000000004</v>
      </c>
      <c r="AE19" s="39">
        <v>-4.9000000000000004</v>
      </c>
      <c r="AF19" s="39">
        <v>-2.5144000000000002</v>
      </c>
      <c r="AG19" s="39">
        <v>0</v>
      </c>
    </row>
    <row r="20" spans="1:33" ht="15.75" customHeight="1" x14ac:dyDescent="0.2">
      <c r="A20" s="28" t="s">
        <v>62</v>
      </c>
      <c r="B20" s="28" t="s">
        <v>1314</v>
      </c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234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>
        <v>1.51907131011608</v>
      </c>
      <c r="T20" s="28">
        <v>300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2.4171875000000002E-2</v>
      </c>
      <c r="AD20" s="39">
        <f t="shared" si="12"/>
        <v>0</v>
      </c>
      <c r="AE20" s="39">
        <v>-4.9000000000000004</v>
      </c>
      <c r="AF20" s="39">
        <v>-2.5144000000000002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10.132999999999999</v>
      </c>
      <c r="D21" s="29">
        <v>20</v>
      </c>
      <c r="E21" s="29">
        <v>1</v>
      </c>
      <c r="F21" s="32">
        <v>202.66</v>
      </c>
      <c r="G21" s="30">
        <v>0</v>
      </c>
      <c r="H21" s="31">
        <f t="shared" si="1"/>
        <v>0</v>
      </c>
      <c r="I21" s="31">
        <f t="shared" si="2"/>
        <v>0.11499978412118812</v>
      </c>
      <c r="J21" s="32">
        <f t="shared" si="5"/>
        <v>23.305856249999984</v>
      </c>
      <c r="K21" s="32">
        <f t="shared" si="3"/>
        <v>1.1652928124999993</v>
      </c>
      <c r="L21" s="29">
        <v>18</v>
      </c>
      <c r="M21" s="33">
        <f t="shared" si="6"/>
        <v>1.1111111111111112</v>
      </c>
      <c r="N21" s="29">
        <v>185</v>
      </c>
      <c r="O21" s="34">
        <f t="shared" ref="O21:P21" si="29">D21/7</f>
        <v>2.8571428571428572</v>
      </c>
      <c r="P21" s="34">
        <f t="shared" si="29"/>
        <v>0.14285714285714285</v>
      </c>
      <c r="Q21" s="29">
        <f t="shared" si="8"/>
        <v>61</v>
      </c>
      <c r="R21" s="29"/>
      <c r="S21" s="35">
        <v>1.38202247191011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2.4171875000000002E-2</v>
      </c>
      <c r="AD21" s="39">
        <f t="shared" si="12"/>
        <v>-0.66714375000000004</v>
      </c>
      <c r="AE21" s="39">
        <v>-4.9000000000000004</v>
      </c>
      <c r="AF21" s="39">
        <v>-2.5144000000000002</v>
      </c>
      <c r="AG21" s="39">
        <v>0</v>
      </c>
    </row>
    <row r="22" spans="1:33" ht="15.75" customHeight="1" x14ac:dyDescent="0.2">
      <c r="A22" s="28" t="s">
        <v>64</v>
      </c>
      <c r="B22" s="28" t="s">
        <v>1315</v>
      </c>
      <c r="C22" s="15">
        <f t="shared" si="4"/>
        <v>10.047000000000001</v>
      </c>
      <c r="D22" s="29">
        <v>10</v>
      </c>
      <c r="E22" s="29">
        <v>0</v>
      </c>
      <c r="F22" s="30">
        <v>100.47000000000001</v>
      </c>
      <c r="G22" s="30">
        <v>0</v>
      </c>
      <c r="H22" s="31">
        <f t="shared" si="1"/>
        <v>0</v>
      </c>
      <c r="I22" s="31">
        <f t="shared" si="2"/>
        <v>0.10870835199562054</v>
      </c>
      <c r="J22" s="32">
        <f t="shared" si="5"/>
        <v>10.921928124999997</v>
      </c>
      <c r="K22" s="32">
        <f t="shared" si="3"/>
        <v>1.0921928124999998</v>
      </c>
      <c r="L22" s="29">
        <v>23</v>
      </c>
      <c r="M22" s="33">
        <f t="shared" si="6"/>
        <v>0.43478260869565216</v>
      </c>
      <c r="N22" s="29">
        <v>189</v>
      </c>
      <c r="O22" s="34">
        <f t="shared" ref="O22:P22" si="30">D22/7</f>
        <v>1.4285714285714286</v>
      </c>
      <c r="P22" s="34">
        <f t="shared" si="30"/>
        <v>0</v>
      </c>
      <c r="Q22" s="29">
        <f t="shared" si="8"/>
        <v>132</v>
      </c>
      <c r="R22" s="29"/>
      <c r="S22" s="35">
        <v>1.3714285714285701</v>
      </c>
      <c r="T22" s="28">
        <v>300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2.4171875000000002E-2</v>
      </c>
      <c r="AD22" s="39">
        <f t="shared" si="12"/>
        <v>-0.33357187500000002</v>
      </c>
      <c r="AE22" s="39">
        <v>-4.9000000000000004</v>
      </c>
      <c r="AF22" s="39">
        <v>-2.5144000000000002</v>
      </c>
      <c r="AG22" s="39">
        <v>0</v>
      </c>
    </row>
    <row r="23" spans="1:33" ht="15.75" customHeight="1" x14ac:dyDescent="0.2">
      <c r="A23" s="28" t="s">
        <v>65</v>
      </c>
      <c r="B23" s="28" t="s">
        <v>206</v>
      </c>
      <c r="C23" s="15">
        <f t="shared" si="4"/>
        <v>10.47263157894737</v>
      </c>
      <c r="D23" s="29">
        <v>19</v>
      </c>
      <c r="E23" s="29">
        <v>1</v>
      </c>
      <c r="F23" s="32">
        <v>198.98000000000002</v>
      </c>
      <c r="G23" s="30">
        <v>-0.02</v>
      </c>
      <c r="H23" s="31">
        <f t="shared" si="1"/>
        <v>1.005126143330988E-4</v>
      </c>
      <c r="I23" s="31">
        <f t="shared" si="2"/>
        <v>0.1387356188436023</v>
      </c>
      <c r="J23" s="32">
        <f t="shared" si="5"/>
        <v>27.60561343749999</v>
      </c>
      <c r="K23" s="32">
        <f t="shared" si="3"/>
        <v>1.4529270230263152</v>
      </c>
      <c r="L23" s="29">
        <v>26</v>
      </c>
      <c r="M23" s="33">
        <f t="shared" si="6"/>
        <v>0.73076923076923073</v>
      </c>
      <c r="N23" s="29">
        <v>187</v>
      </c>
      <c r="O23" s="34">
        <f t="shared" ref="O23:P23" si="31">D23/7</f>
        <v>2.7142857142857144</v>
      </c>
      <c r="P23" s="34">
        <f t="shared" si="31"/>
        <v>0.14285714285714285</v>
      </c>
      <c r="Q23" s="29">
        <f t="shared" si="8"/>
        <v>65</v>
      </c>
      <c r="R23" s="29"/>
      <c r="S23" s="35">
        <v>1.4523076923076901</v>
      </c>
      <c r="T23" s="28">
        <v>300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2.4171875000000002E-2</v>
      </c>
      <c r="AD23" s="39">
        <f t="shared" si="12"/>
        <v>-0.63378656250000009</v>
      </c>
      <c r="AE23" s="39">
        <v>-4.9000000000000004</v>
      </c>
      <c r="AF23" s="39">
        <v>-2.5144000000000002</v>
      </c>
      <c r="AG23" s="39">
        <v>0</v>
      </c>
    </row>
    <row r="24" spans="1:33" ht="15.75" customHeight="1" x14ac:dyDescent="0.2">
      <c r="A24" s="28" t="s">
        <v>66</v>
      </c>
      <c r="B24" s="28" t="s">
        <v>1316</v>
      </c>
      <c r="C24" s="15">
        <f t="shared" si="4"/>
        <v>9.99</v>
      </c>
      <c r="D24" s="29">
        <v>7</v>
      </c>
      <c r="E24" s="29">
        <v>0</v>
      </c>
      <c r="F24" s="32">
        <v>69.930000000000007</v>
      </c>
      <c r="G24" s="32">
        <v>0</v>
      </c>
      <c r="H24" s="31">
        <f t="shared" si="1"/>
        <v>0</v>
      </c>
      <c r="I24" s="31">
        <f t="shared" si="2"/>
        <v>0.10447876001001004</v>
      </c>
      <c r="J24" s="32">
        <f t="shared" si="5"/>
        <v>7.306199687500003</v>
      </c>
      <c r="K24" s="32">
        <f t="shared" si="3"/>
        <v>1.0437428125000003</v>
      </c>
      <c r="L24" s="29">
        <v>31</v>
      </c>
      <c r="M24" s="33">
        <f t="shared" si="6"/>
        <v>0.22580645161290322</v>
      </c>
      <c r="N24" s="29">
        <v>178</v>
      </c>
      <c r="O24" s="34">
        <f t="shared" ref="O24:P24" si="32">D24/7</f>
        <v>1</v>
      </c>
      <c r="P24" s="34">
        <f t="shared" si="32"/>
        <v>0</v>
      </c>
      <c r="Q24" s="29">
        <f t="shared" si="8"/>
        <v>178</v>
      </c>
      <c r="R24" s="29"/>
      <c r="S24" s="35">
        <v>1.6532399299474601</v>
      </c>
      <c r="T24" s="28">
        <v>300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2.4171875000000002E-2</v>
      </c>
      <c r="AD24" s="39">
        <f t="shared" si="12"/>
        <v>-0.23350031250000003</v>
      </c>
      <c r="AE24" s="39">
        <v>-4.9000000000000004</v>
      </c>
      <c r="AF24" s="39">
        <v>-2.5144000000000002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9.495000000000001</v>
      </c>
      <c r="D25" s="29">
        <v>14</v>
      </c>
      <c r="E25" s="29">
        <v>0</v>
      </c>
      <c r="F25" s="32">
        <v>132.93</v>
      </c>
      <c r="G25" s="32">
        <v>-8.6</v>
      </c>
      <c r="H25" s="31">
        <f t="shared" si="1"/>
        <v>6.4695704506131047E-2</v>
      </c>
      <c r="I25" s="31">
        <f t="shared" si="2"/>
        <v>1.3804210862870376E-3</v>
      </c>
      <c r="J25" s="32">
        <f t="shared" si="5"/>
        <v>0.18349937500013591</v>
      </c>
      <c r="K25" s="32">
        <f t="shared" si="3"/>
        <v>1.3107098214295423E-2</v>
      </c>
      <c r="L25" s="29">
        <v>31</v>
      </c>
      <c r="M25" s="33">
        <f t="shared" si="6"/>
        <v>0.45161290322580644</v>
      </c>
      <c r="N25" s="29">
        <v>163</v>
      </c>
      <c r="O25" s="34">
        <f t="shared" ref="O25:P25" si="33">D25/7</f>
        <v>2</v>
      </c>
      <c r="P25" s="34">
        <f t="shared" si="33"/>
        <v>0</v>
      </c>
      <c r="Q25" s="29">
        <f t="shared" si="8"/>
        <v>81</v>
      </c>
      <c r="R25" s="29"/>
      <c r="S25" s="35">
        <v>1.447328244274809</v>
      </c>
      <c r="T25" s="28">
        <v>300</v>
      </c>
      <c r="U25" s="36" t="s">
        <v>33</v>
      </c>
      <c r="V25" s="37" t="s">
        <v>33</v>
      </c>
      <c r="W25" s="14">
        <v>1</v>
      </c>
      <c r="X25" s="38">
        <f t="shared" si="9"/>
        <v>7.1428571428571425E-2</v>
      </c>
      <c r="Y25" s="39">
        <f t="shared" si="10"/>
        <v>2.8666666666666667</v>
      </c>
      <c r="Z25" s="14">
        <v>2</v>
      </c>
      <c r="AA25" s="28" t="s">
        <v>34</v>
      </c>
      <c r="AB25" s="40">
        <f t="shared" si="11"/>
        <v>-0.69</v>
      </c>
      <c r="AC25" s="41">
        <v>2.4171875000000002E-2</v>
      </c>
      <c r="AD25" s="39">
        <f t="shared" si="12"/>
        <v>-0.46700062500000006</v>
      </c>
      <c r="AE25" s="39">
        <v>-4.9000000000000004</v>
      </c>
      <c r="AF25" s="39">
        <v>-2.50999999999999</v>
      </c>
      <c r="AG25" s="39">
        <v>0</v>
      </c>
    </row>
    <row r="26" spans="1:33" ht="15.75" customHeight="1" x14ac:dyDescent="0.2">
      <c r="A26" s="14" t="s">
        <v>68</v>
      </c>
      <c r="B26" s="14" t="s">
        <v>1317</v>
      </c>
      <c r="C26" s="15">
        <f t="shared" si="4"/>
        <v>9.0096666666666678</v>
      </c>
      <c r="D26" s="16">
        <v>30</v>
      </c>
      <c r="E26" s="16">
        <v>0</v>
      </c>
      <c r="F26" s="17">
        <v>270.29000000000002</v>
      </c>
      <c r="G26" s="17">
        <v>-4.0100000000000007</v>
      </c>
      <c r="H26" s="31">
        <f t="shared" si="1"/>
        <v>1.4835916978060602E-2</v>
      </c>
      <c r="I26" s="31">
        <f t="shared" si="2"/>
        <v>7.976685920677791E-2</v>
      </c>
      <c r="J26" s="32">
        <f t="shared" si="5"/>
        <v>21.560184375000002</v>
      </c>
      <c r="K26" s="32">
        <f t="shared" si="3"/>
        <v>0.71867281250000004</v>
      </c>
      <c r="L26" s="16">
        <v>35</v>
      </c>
      <c r="M26" s="33">
        <f t="shared" si="6"/>
        <v>0.8571428571428571</v>
      </c>
      <c r="N26" s="16">
        <v>134</v>
      </c>
      <c r="O26" s="34">
        <f t="shared" ref="O26:P26" si="34">D26/7</f>
        <v>4.2857142857142856</v>
      </c>
      <c r="P26" s="34">
        <f t="shared" si="34"/>
        <v>0</v>
      </c>
      <c r="Q26" s="29">
        <f t="shared" si="8"/>
        <v>31</v>
      </c>
      <c r="R26" s="29"/>
      <c r="S26" s="21">
        <v>1.402756508422665</v>
      </c>
      <c r="T26" s="28">
        <v>300</v>
      </c>
      <c r="U26" s="36" t="s">
        <v>33</v>
      </c>
      <c r="V26" s="37" t="s">
        <v>33</v>
      </c>
      <c r="W26" s="14">
        <v>1</v>
      </c>
      <c r="X26" s="38">
        <f t="shared" si="9"/>
        <v>3.3333333333333333E-2</v>
      </c>
      <c r="Y26" s="39">
        <f t="shared" si="10"/>
        <v>2.0050000000000003</v>
      </c>
      <c r="Z26" s="14">
        <v>1</v>
      </c>
      <c r="AA26" s="28" t="s">
        <v>34</v>
      </c>
      <c r="AB26" s="40">
        <f t="shared" si="11"/>
        <v>-0.69</v>
      </c>
      <c r="AC26" s="41">
        <v>2.4171875000000002E-2</v>
      </c>
      <c r="AD26" s="39">
        <f t="shared" si="12"/>
        <v>-1.000715625</v>
      </c>
      <c r="AE26" s="25">
        <v>-4.25</v>
      </c>
      <c r="AF26" s="25">
        <v>-2.5225200000000001</v>
      </c>
      <c r="AG26" s="25">
        <v>0</v>
      </c>
    </row>
    <row r="27" spans="1:33" ht="15.75" customHeight="1" x14ac:dyDescent="0.2">
      <c r="A27" s="14" t="s">
        <v>69</v>
      </c>
      <c r="B27" s="14" t="s">
        <v>1318</v>
      </c>
      <c r="C27" s="15">
        <f t="shared" si="4"/>
        <v>8.9637931034482747</v>
      </c>
      <c r="D27" s="16">
        <v>29</v>
      </c>
      <c r="E27" s="16">
        <v>0</v>
      </c>
      <c r="F27" s="17">
        <v>259.95</v>
      </c>
      <c r="G27" s="17">
        <v>-41.72</v>
      </c>
      <c r="H27" s="31">
        <f t="shared" si="1"/>
        <v>0.16049240238507406</v>
      </c>
      <c r="I27" s="31">
        <f t="shared" si="2"/>
        <v>-6.9755485429890449E-2</v>
      </c>
      <c r="J27" s="32">
        <f t="shared" si="5"/>
        <v>-18.13293843750002</v>
      </c>
      <c r="K27" s="32">
        <f t="shared" si="3"/>
        <v>-0.62527373922413865</v>
      </c>
      <c r="L27" s="16">
        <v>42</v>
      </c>
      <c r="M27" s="33">
        <f t="shared" si="6"/>
        <v>0.69047619047619047</v>
      </c>
      <c r="N27" s="16">
        <v>107</v>
      </c>
      <c r="O27" s="34">
        <f t="shared" ref="O27:P27" si="35">D27/7</f>
        <v>4.1428571428571432</v>
      </c>
      <c r="P27" s="34">
        <f t="shared" si="35"/>
        <v>0</v>
      </c>
      <c r="Q27" s="29">
        <f t="shared" si="8"/>
        <v>25</v>
      </c>
      <c r="R27" s="29"/>
      <c r="S27" s="21">
        <v>1.204236006051437</v>
      </c>
      <c r="T27" s="28">
        <v>300</v>
      </c>
      <c r="U27" s="36" t="s">
        <v>33</v>
      </c>
      <c r="V27" s="37" t="s">
        <v>33</v>
      </c>
      <c r="W27" s="14">
        <v>9</v>
      </c>
      <c r="X27" s="38">
        <f t="shared" si="9"/>
        <v>0.31034482758620691</v>
      </c>
      <c r="Y27" s="39">
        <f t="shared" si="10"/>
        <v>2.1957894736842105</v>
      </c>
      <c r="Z27" s="14">
        <v>10</v>
      </c>
      <c r="AA27" s="28" t="s">
        <v>34</v>
      </c>
      <c r="AB27" s="40">
        <f t="shared" si="11"/>
        <v>-0.69</v>
      </c>
      <c r="AC27" s="41">
        <v>2.4171875000000002E-2</v>
      </c>
      <c r="AD27" s="39">
        <f t="shared" si="12"/>
        <v>-0.96735843750000006</v>
      </c>
      <c r="AE27" s="25">
        <v>-4.25</v>
      </c>
      <c r="AF27" s="25">
        <v>-2.5225200000000001</v>
      </c>
      <c r="AG27" s="25">
        <v>0</v>
      </c>
    </row>
    <row r="28" spans="1:33" ht="15.75" customHeight="1" x14ac:dyDescent="0.2">
      <c r="A28" s="14" t="s">
        <v>70</v>
      </c>
      <c r="B28" s="14" t="s">
        <v>1319</v>
      </c>
      <c r="C28" s="15">
        <f t="shared" si="4"/>
        <v>8.4500000000000011</v>
      </c>
      <c r="D28" s="16">
        <v>11</v>
      </c>
      <c r="E28" s="16">
        <v>0</v>
      </c>
      <c r="F28" s="17">
        <v>92.95</v>
      </c>
      <c r="G28" s="17">
        <v>-7.02</v>
      </c>
      <c r="H28" s="31">
        <f t="shared" si="1"/>
        <v>7.5524475524475512E-2</v>
      </c>
      <c r="I28" s="31">
        <f t="shared" si="2"/>
        <v>-3.0953728483055297E-2</v>
      </c>
      <c r="J28" s="32">
        <f t="shared" si="5"/>
        <v>-2.8771490624999898</v>
      </c>
      <c r="K28" s="32">
        <f t="shared" si="3"/>
        <v>-0.26155900568181728</v>
      </c>
      <c r="L28" s="16">
        <v>40</v>
      </c>
      <c r="M28" s="33">
        <f t="shared" si="6"/>
        <v>0.27500000000000002</v>
      </c>
      <c r="N28" s="16">
        <v>95</v>
      </c>
      <c r="O28" s="34">
        <f t="shared" ref="O28:P28" si="36">D28/7</f>
        <v>1.5714285714285714</v>
      </c>
      <c r="P28" s="34">
        <f t="shared" si="36"/>
        <v>0</v>
      </c>
      <c r="Q28" s="29">
        <f t="shared" si="8"/>
        <v>60</v>
      </c>
      <c r="R28" s="29"/>
      <c r="S28" s="21">
        <v>1.306397306397306</v>
      </c>
      <c r="T28" s="28">
        <v>300</v>
      </c>
      <c r="U28" s="36" t="s">
        <v>33</v>
      </c>
      <c r="V28" s="37" t="s">
        <v>33</v>
      </c>
      <c r="W28" s="14">
        <v>1</v>
      </c>
      <c r="X28" s="38">
        <f t="shared" si="9"/>
        <v>9.0909090909090912E-2</v>
      </c>
      <c r="Y28" s="39">
        <f t="shared" si="10"/>
        <v>3.51</v>
      </c>
      <c r="Z28" s="14">
        <v>1</v>
      </c>
      <c r="AA28" s="28" t="s">
        <v>34</v>
      </c>
      <c r="AB28" s="40">
        <f t="shared" si="11"/>
        <v>-0.69</v>
      </c>
      <c r="AC28" s="41">
        <v>2.4171875000000002E-2</v>
      </c>
      <c r="AD28" s="39">
        <f t="shared" si="12"/>
        <v>-0.36692906250000001</v>
      </c>
      <c r="AE28" s="25">
        <v>-4.25</v>
      </c>
      <c r="AF28" s="25">
        <v>-2.5225200000000001</v>
      </c>
      <c r="AG28" s="25">
        <v>0</v>
      </c>
    </row>
    <row r="29" spans="1:33" ht="15.75" customHeight="1" x14ac:dyDescent="0.2">
      <c r="A29" s="14" t="s">
        <v>71</v>
      </c>
      <c r="B29" s="14" t="s">
        <v>117</v>
      </c>
      <c r="C29" s="15">
        <f t="shared" si="4"/>
        <v>7.95</v>
      </c>
      <c r="D29" s="16">
        <v>19</v>
      </c>
      <c r="E29" s="16">
        <v>0</v>
      </c>
      <c r="F29" s="17">
        <v>151.05000000000001</v>
      </c>
      <c r="G29" s="17">
        <v>-45.739999999999988</v>
      </c>
      <c r="H29" s="31">
        <f t="shared" si="1"/>
        <v>0.30281363786825544</v>
      </c>
      <c r="I29" s="31">
        <f t="shared" si="2"/>
        <v>-0.30173435619529931</v>
      </c>
      <c r="J29" s="32">
        <f t="shared" si="5"/>
        <v>-45.576974503299965</v>
      </c>
      <c r="K29" s="32">
        <f t="shared" si="3"/>
        <v>-2.3987881317526298</v>
      </c>
      <c r="L29" s="16">
        <v>60</v>
      </c>
      <c r="M29" s="33">
        <f t="shared" si="6"/>
        <v>0.31666666666666665</v>
      </c>
      <c r="N29" s="16">
        <v>78</v>
      </c>
      <c r="O29" s="34">
        <f t="shared" ref="O29:P29" si="37">D29/7</f>
        <v>2.7142857142857144</v>
      </c>
      <c r="P29" s="34">
        <f t="shared" si="37"/>
        <v>0</v>
      </c>
      <c r="Q29" s="29">
        <f t="shared" si="8"/>
        <v>28</v>
      </c>
      <c r="R29" s="29"/>
      <c r="S29" s="21">
        <v>1.1559370529327611</v>
      </c>
      <c r="T29" s="28">
        <v>300</v>
      </c>
      <c r="U29" s="36" t="s">
        <v>33</v>
      </c>
      <c r="V29" s="37" t="s">
        <v>33</v>
      </c>
      <c r="W29" s="14">
        <v>2</v>
      </c>
      <c r="X29" s="38">
        <f t="shared" si="9"/>
        <v>0.10526315789473684</v>
      </c>
      <c r="Y29" s="39">
        <f t="shared" si="10"/>
        <v>7.6233333333333313</v>
      </c>
      <c r="Z29" s="14">
        <v>4</v>
      </c>
      <c r="AA29" s="28" t="s">
        <v>34</v>
      </c>
      <c r="AB29" s="40">
        <f t="shared" si="11"/>
        <v>-0.69</v>
      </c>
      <c r="AC29" s="41">
        <v>2.4171875000000002E-2</v>
      </c>
      <c r="AD29" s="39">
        <f t="shared" si="12"/>
        <v>-0.63378656250000009</v>
      </c>
      <c r="AE29" s="25">
        <v>-4.25</v>
      </c>
      <c r="AF29" s="25">
        <v>-2.4655625232</v>
      </c>
      <c r="AG29" s="25">
        <v>0</v>
      </c>
    </row>
    <row r="30" spans="1:33" ht="15.75" customHeight="1" x14ac:dyDescent="0.2">
      <c r="A30" s="14" t="s">
        <v>72</v>
      </c>
      <c r="B30" s="14" t="s">
        <v>98</v>
      </c>
      <c r="C30" s="15">
        <f t="shared" si="4"/>
        <v>8.0391666666666648</v>
      </c>
      <c r="D30" s="16">
        <v>24</v>
      </c>
      <c r="E30" s="16">
        <v>2</v>
      </c>
      <c r="F30" s="17">
        <v>192.93999999999994</v>
      </c>
      <c r="G30" s="17">
        <v>-46.239999999999988</v>
      </c>
      <c r="H30" s="31">
        <f t="shared" si="1"/>
        <v>0.23965999792681664</v>
      </c>
      <c r="I30" s="31">
        <f t="shared" si="2"/>
        <v>-0.22916488575101099</v>
      </c>
      <c r="J30" s="32">
        <f t="shared" si="5"/>
        <v>-44.215073056800044</v>
      </c>
      <c r="K30" s="32">
        <f t="shared" si="3"/>
        <v>-1.8422947107000018</v>
      </c>
      <c r="L30" s="16">
        <v>43</v>
      </c>
      <c r="M30" s="33">
        <f t="shared" si="6"/>
        <v>0.55813953488372092</v>
      </c>
      <c r="N30" s="16">
        <v>54</v>
      </c>
      <c r="O30" s="34">
        <f t="shared" ref="O30:P30" si="38">D30/7</f>
        <v>3.4285714285714284</v>
      </c>
      <c r="P30" s="34">
        <f t="shared" si="38"/>
        <v>0.2857142857142857</v>
      </c>
      <c r="Q30" s="29">
        <f t="shared" si="8"/>
        <v>14</v>
      </c>
      <c r="R30" s="29"/>
      <c r="S30" s="21">
        <v>1.4479338842975209</v>
      </c>
      <c r="T30" s="28">
        <v>300</v>
      </c>
      <c r="U30" s="36" t="s">
        <v>33</v>
      </c>
      <c r="V30" s="37" t="s">
        <v>33</v>
      </c>
      <c r="W30" s="14">
        <v>15</v>
      </c>
      <c r="X30" s="38">
        <f t="shared" si="9"/>
        <v>0.625</v>
      </c>
      <c r="Y30" s="39">
        <f t="shared" si="10"/>
        <v>2.3119999999999994</v>
      </c>
      <c r="Z30" s="14">
        <v>5</v>
      </c>
      <c r="AA30" s="28" t="s">
        <v>34</v>
      </c>
      <c r="AB30" s="40">
        <f t="shared" si="11"/>
        <v>-0.69</v>
      </c>
      <c r="AC30" s="41">
        <v>2.4171875000000002E-2</v>
      </c>
      <c r="AD30" s="39">
        <f t="shared" si="12"/>
        <v>-0.80057250000000013</v>
      </c>
      <c r="AE30" s="25">
        <v>-4.25</v>
      </c>
      <c r="AF30" s="25">
        <v>-2.4655625232</v>
      </c>
      <c r="AG30" s="25">
        <v>0</v>
      </c>
    </row>
    <row r="31" spans="1:33" ht="15.75" customHeight="1" x14ac:dyDescent="0.2">
      <c r="A31" s="14" t="s">
        <v>73</v>
      </c>
      <c r="B31" s="50" t="s">
        <v>347</v>
      </c>
      <c r="C31" s="15">
        <f t="shared" si="4"/>
        <v>7.6187499999999986</v>
      </c>
      <c r="D31" s="16">
        <v>24</v>
      </c>
      <c r="E31" s="16">
        <v>0</v>
      </c>
      <c r="F31" s="17">
        <v>182.84999999999997</v>
      </c>
      <c r="G31" s="42">
        <v>0</v>
      </c>
      <c r="H31" s="31">
        <f t="shared" si="1"/>
        <v>0</v>
      </c>
      <c r="I31" s="31">
        <f t="shared" si="2"/>
        <v>-3.5830314776046229E-2</v>
      </c>
      <c r="J31" s="32">
        <f t="shared" si="5"/>
        <v>-6.5515730568000512</v>
      </c>
      <c r="K31" s="32">
        <f t="shared" si="3"/>
        <v>-0.27298221070000211</v>
      </c>
      <c r="L31" s="16">
        <v>35</v>
      </c>
      <c r="M31" s="33">
        <f t="shared" si="6"/>
        <v>0.68571428571428572</v>
      </c>
      <c r="N31" s="16">
        <v>30</v>
      </c>
      <c r="O31" s="34">
        <f t="shared" ref="O31:P32" si="39">D31/7</f>
        <v>3.4285714285714284</v>
      </c>
      <c r="P31" s="34">
        <f t="shared" si="39"/>
        <v>0</v>
      </c>
      <c r="Q31" s="29">
        <f t="shared" si="8"/>
        <v>8</v>
      </c>
      <c r="R31" s="29"/>
      <c r="S31" s="21">
        <v>1.3732283464566899</v>
      </c>
      <c r="T31" s="14">
        <v>300</v>
      </c>
      <c r="U31" s="22" t="s">
        <v>33</v>
      </c>
      <c r="V31" s="1" t="s">
        <v>1466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2.4171875000000002E-2</v>
      </c>
      <c r="AD31" s="39">
        <f t="shared" si="12"/>
        <v>-0.80057250000000013</v>
      </c>
      <c r="AE31" s="43">
        <v>-4.25</v>
      </c>
      <c r="AF31" s="43">
        <v>-2.4655625232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8.0441666666666674</v>
      </c>
      <c r="D32" s="52">
        <v>24</v>
      </c>
      <c r="E32" s="52">
        <v>0</v>
      </c>
      <c r="F32" s="53">
        <v>193.06</v>
      </c>
      <c r="G32" s="53">
        <v>0</v>
      </c>
      <c r="H32" s="31">
        <f t="shared" si="1"/>
        <v>0</v>
      </c>
      <c r="I32" s="31">
        <f t="shared" si="2"/>
        <v>1.1016921906143121E-2</v>
      </c>
      <c r="J32" s="32">
        <f t="shared" si="5"/>
        <v>2.1269269431999911</v>
      </c>
      <c r="K32" s="32">
        <f t="shared" si="3"/>
        <v>8.8621955966666291E-2</v>
      </c>
      <c r="L32" s="52">
        <v>35</v>
      </c>
      <c r="M32" s="33">
        <f t="shared" si="6"/>
        <v>0.68571428571428572</v>
      </c>
      <c r="N32" s="52">
        <v>5</v>
      </c>
      <c r="O32" s="34">
        <f t="shared" si="39"/>
        <v>3.4285714285714284</v>
      </c>
      <c r="P32" s="34">
        <f t="shared" si="39"/>
        <v>0</v>
      </c>
      <c r="Q32" s="29">
        <f t="shared" si="8"/>
        <v>1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1.6936936936936939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2.4171875000000002E-2</v>
      </c>
      <c r="AD32" s="39">
        <f t="shared" si="12"/>
        <v>-0.80057250000000013</v>
      </c>
      <c r="AE32" s="58">
        <v>-4.25</v>
      </c>
      <c r="AF32" s="58">
        <v>-2.4655625232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50" customWidth="1"/>
    <col min="19" max="19" width="8.33203125" customWidth="1"/>
    <col min="20" max="20" width="15.6640625" customWidth="1"/>
    <col min="21" max="21" width="19.83203125" customWidth="1"/>
    <col min="22" max="22" width="48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Info!B1:BJ5000""),3,FALSE),"""")"),"10 Ft Extension Cord with 3 Electrical Power Outlet - 16/3 Durable White Cable - Pack of 2")</f>
        <v>10 Ft Extension Cord with 3 Electrical Power Outlet - 16/3 Durable White Cable - Pack of 2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Info!B1:BJ5000""),2,FALSE),"""")"),"B07VJJF5S7")</f>
        <v>B07VJJF5S7</v>
      </c>
      <c r="B2" s="3" t="s">
        <v>1320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76.25" customHeight="1" x14ac:dyDescent="0.2">
      <c r="A3" s="76" t="s">
        <v>30</v>
      </c>
      <c r="B3" s="77"/>
      <c r="C3" s="47">
        <f>((AE32+AF32)/0.85)*-1</f>
        <v>12.373473101647058</v>
      </c>
      <c r="D3" s="5">
        <f>SUM(D4:D99765)</f>
        <v>691</v>
      </c>
      <c r="E3" s="5"/>
      <c r="F3" s="6">
        <f t="shared" ref="F3:G3" si="0">SUM(F4:F99765)</f>
        <v>9643.3000000000011</v>
      </c>
      <c r="G3" s="6">
        <f t="shared" si="0"/>
        <v>-327.54000000000002</v>
      </c>
      <c r="H3" s="7">
        <f t="shared" ref="H3:H32" si="1">G3/F3*-1</f>
        <v>3.3965551211722129E-2</v>
      </c>
      <c r="I3" s="8">
        <f t="shared" ref="I3:I32" si="2">J3/F3</f>
        <v>0.1077314184473193</v>
      </c>
      <c r="J3" s="6">
        <f>SUM(J4:J99765)</f>
        <v>1038.8863875130344</v>
      </c>
      <c r="K3" s="6">
        <f t="shared" ref="K3:K32" si="3">J3/D3</f>
        <v>1.5034535275152452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1 - April
0.5 - May
0.1 - June
0.1 - July
0.1 - Aug
0.1 - Sept
0.5 - Oct
1.5 - Nov
1 - Dec
9 - Jan
5 - Feb")</f>
        <v>2.5 - March
1 - April
0.5 - May
0.1 - June
0.1 - July
0.1 - Aug
0.1 - Sept
0.5 - Oct
1.5 - Nov
1 - Dec
9 -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106</v>
      </c>
      <c r="X3" s="7">
        <f>W3/D3</f>
        <v>0.15340086830680175</v>
      </c>
      <c r="Y3" s="6"/>
      <c r="Z3" s="5"/>
      <c r="AA3" s="5"/>
      <c r="AB3" s="5"/>
      <c r="AC3" s="5"/>
      <c r="AD3" s="6">
        <f>SUM(AD4:AD99765)</f>
        <v>-41.78932110475408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Info!B2:BZ7000""),37,FALSE)),"""")*-1"),-5.5674521364)</f>
        <v>-5.5674521364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117</v>
      </c>
      <c r="C4" s="15">
        <f t="shared" ref="C4:C32" si="4">IFERROR(F4/D4," - ")</f>
        <v>15.050153846153858</v>
      </c>
      <c r="D4" s="16">
        <v>65</v>
      </c>
      <c r="E4" s="16">
        <v>0</v>
      </c>
      <c r="F4" s="17">
        <v>978.26000000000079</v>
      </c>
      <c r="G4" s="17">
        <v>-37.090000000000003</v>
      </c>
      <c r="H4" s="18">
        <f t="shared" si="1"/>
        <v>3.7914255923783016E-2</v>
      </c>
      <c r="I4" s="18">
        <f t="shared" si="2"/>
        <v>0.1982055305962746</v>
      </c>
      <c r="J4" s="17">
        <f t="shared" ref="J4:J32" si="5">F4*0.85+G4+AF4*D4+D4*AE4+AG4+AD4</f>
        <v>193.89654236111176</v>
      </c>
      <c r="K4" s="17">
        <f t="shared" si="3"/>
        <v>2.9830237286324888</v>
      </c>
      <c r="L4" s="16">
        <v>58</v>
      </c>
      <c r="M4" s="19">
        <f t="shared" ref="M4:M32" si="6">IFERROR(D4/L4,"-")</f>
        <v>1.1206896551724137</v>
      </c>
      <c r="N4" s="16">
        <v>292</v>
      </c>
      <c r="O4" s="20">
        <f t="shared" ref="O4:P4" si="7">D4/7</f>
        <v>9.2857142857142865</v>
      </c>
      <c r="P4" s="20">
        <f t="shared" si="7"/>
        <v>0</v>
      </c>
      <c r="Q4" s="16">
        <f t="shared" ref="Q4:Q32" si="8">ROUNDDOWN(N4/(O4+P4),0)</f>
        <v>31</v>
      </c>
      <c r="R4" s="16"/>
      <c r="S4" s="21">
        <v>1.3414141414141401</v>
      </c>
      <c r="T4" s="14">
        <v>105</v>
      </c>
      <c r="U4" s="22" t="s">
        <v>33</v>
      </c>
      <c r="V4" s="23" t="s">
        <v>33</v>
      </c>
      <c r="W4" s="14">
        <v>22</v>
      </c>
      <c r="X4" s="24">
        <f t="shared" ref="X4:X32" si="9">IFERROR(W4/D4,0)</f>
        <v>0.33846153846153848</v>
      </c>
      <c r="Y4" s="25">
        <f t="shared" ref="Y4:Y32" si="10">IFERROR(G4/(W4+Z4)*-1,0)</f>
        <v>1.5454166666666669</v>
      </c>
      <c r="Z4" s="14">
        <v>2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3.9539351851851853E-2</v>
      </c>
      <c r="AD4" s="25">
        <f t="shared" ref="AD4:AD32" si="12">IFERROR(AB4*AC4*D4*2,0)</f>
        <v>-3.546679861111111</v>
      </c>
      <c r="AE4" s="25">
        <v>-4.9000000000000004</v>
      </c>
      <c r="AF4" s="25">
        <v>-4.2844273504273511</v>
      </c>
      <c r="AG4" s="25">
        <v>0</v>
      </c>
    </row>
    <row r="5" spans="1:33" ht="15.75" customHeight="1" x14ac:dyDescent="0.2">
      <c r="A5" s="28" t="s">
        <v>35</v>
      </c>
      <c r="B5" s="28" t="s">
        <v>1321</v>
      </c>
      <c r="C5" s="15">
        <f t="shared" si="4"/>
        <v>15.559841269841266</v>
      </c>
      <c r="D5" s="29">
        <v>63</v>
      </c>
      <c r="E5" s="29">
        <v>1</v>
      </c>
      <c r="F5" s="30">
        <v>980.26999999999975</v>
      </c>
      <c r="G5" s="30">
        <v>-7.5</v>
      </c>
      <c r="H5" s="31">
        <f t="shared" si="1"/>
        <v>7.6509533087822761E-3</v>
      </c>
      <c r="I5" s="31">
        <f t="shared" si="2"/>
        <v>0.2485733955089362</v>
      </c>
      <c r="J5" s="32">
        <f t="shared" si="5"/>
        <v>243.66904241554482</v>
      </c>
      <c r="K5" s="32">
        <f t="shared" si="3"/>
        <v>3.8677625780245211</v>
      </c>
      <c r="L5" s="29">
        <v>73</v>
      </c>
      <c r="M5" s="33">
        <f t="shared" si="6"/>
        <v>0.86301369863013699</v>
      </c>
      <c r="N5" s="29">
        <v>232</v>
      </c>
      <c r="O5" s="34">
        <f t="shared" ref="O5:P5" si="13">D5/7</f>
        <v>9</v>
      </c>
      <c r="P5" s="34">
        <f t="shared" si="13"/>
        <v>0.14285714285714285</v>
      </c>
      <c r="Q5" s="29">
        <f t="shared" si="8"/>
        <v>25</v>
      </c>
      <c r="R5" s="29"/>
      <c r="S5" s="35">
        <v>1.39363484087102</v>
      </c>
      <c r="T5" s="28">
        <v>105</v>
      </c>
      <c r="U5" s="36" t="s">
        <v>33</v>
      </c>
      <c r="V5" s="37" t="s">
        <v>33</v>
      </c>
      <c r="W5" s="28">
        <v>4</v>
      </c>
      <c r="X5" s="38">
        <f t="shared" si="9"/>
        <v>6.3492063492063489E-2</v>
      </c>
      <c r="Y5" s="39">
        <f t="shared" si="10"/>
        <v>1.875</v>
      </c>
      <c r="Z5" s="28">
        <v>0</v>
      </c>
      <c r="AA5" s="28" t="s">
        <v>34</v>
      </c>
      <c r="AB5" s="40">
        <f t="shared" si="11"/>
        <v>-0.69</v>
      </c>
      <c r="AC5" s="41">
        <v>3.9585168018539979E-2</v>
      </c>
      <c r="AD5" s="39">
        <f t="shared" si="12"/>
        <v>-3.4415345075318653</v>
      </c>
      <c r="AE5" s="39">
        <v>-4.9000000000000004</v>
      </c>
      <c r="AF5" s="39">
        <v>-4.2844273504273511</v>
      </c>
      <c r="AG5" s="39">
        <v>0</v>
      </c>
    </row>
    <row r="6" spans="1:33" ht="15.75" customHeight="1" x14ac:dyDescent="0.2">
      <c r="A6" s="28" t="s">
        <v>37</v>
      </c>
      <c r="B6" s="28" t="s">
        <v>639</v>
      </c>
      <c r="C6" s="15">
        <f t="shared" si="4"/>
        <v>17.58625</v>
      </c>
      <c r="D6" s="29">
        <v>16</v>
      </c>
      <c r="E6" s="29">
        <v>5</v>
      </c>
      <c r="F6" s="30">
        <v>281.38</v>
      </c>
      <c r="G6" s="30">
        <v>0</v>
      </c>
      <c r="H6" s="31">
        <f t="shared" si="1"/>
        <v>0</v>
      </c>
      <c r="I6" s="31">
        <f t="shared" si="2"/>
        <v>0.32464686013317762</v>
      </c>
      <c r="J6" s="32">
        <f t="shared" si="5"/>
        <v>91.34913350427351</v>
      </c>
      <c r="K6" s="32">
        <f t="shared" si="3"/>
        <v>5.7093208440170944</v>
      </c>
      <c r="L6" s="29">
        <v>33</v>
      </c>
      <c r="M6" s="33">
        <f t="shared" si="6"/>
        <v>0.48484848484848486</v>
      </c>
      <c r="N6" s="29">
        <v>216</v>
      </c>
      <c r="O6" s="34">
        <f t="shared" ref="O6:P6" si="14">D6/7</f>
        <v>2.2857142857142856</v>
      </c>
      <c r="P6" s="34">
        <f t="shared" si="14"/>
        <v>0.7142857142857143</v>
      </c>
      <c r="Q6" s="29">
        <f t="shared" si="8"/>
        <v>72</v>
      </c>
      <c r="R6" s="29"/>
      <c r="S6" s="35">
        <v>2.0040899795501002</v>
      </c>
      <c r="T6" s="28">
        <v>105</v>
      </c>
      <c r="U6" s="36" t="s">
        <v>33</v>
      </c>
      <c r="V6" s="37" t="s">
        <v>75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3.9539351851851853E-2</v>
      </c>
      <c r="AD6" s="39">
        <f t="shared" si="12"/>
        <v>-0.87302888888888885</v>
      </c>
      <c r="AE6" s="39">
        <v>-4.9000000000000004</v>
      </c>
      <c r="AF6" s="39">
        <v>-4.2844273504273511</v>
      </c>
      <c r="AG6" s="39">
        <v>0</v>
      </c>
    </row>
    <row r="7" spans="1:33" ht="15.75" customHeight="1" x14ac:dyDescent="0.2">
      <c r="A7" s="28" t="s">
        <v>39</v>
      </c>
      <c r="B7" s="28" t="s">
        <v>1322</v>
      </c>
      <c r="C7" s="15">
        <f t="shared" si="4"/>
        <v>18.153333333333332</v>
      </c>
      <c r="D7" s="29">
        <v>30</v>
      </c>
      <c r="E7" s="29">
        <v>2</v>
      </c>
      <c r="F7" s="30">
        <v>544.6</v>
      </c>
      <c r="G7" s="30">
        <v>-0.08</v>
      </c>
      <c r="H7" s="31">
        <f t="shared" si="1"/>
        <v>1.4689680499449138E-4</v>
      </c>
      <c r="I7" s="31">
        <f t="shared" si="2"/>
        <v>0.34091121983201034</v>
      </c>
      <c r="J7" s="32">
        <f t="shared" si="5"/>
        <v>185.66025032051283</v>
      </c>
      <c r="K7" s="32">
        <f t="shared" si="3"/>
        <v>6.1886750106837614</v>
      </c>
      <c r="L7" s="29">
        <v>23</v>
      </c>
      <c r="M7" s="33">
        <f t="shared" si="6"/>
        <v>1.3043478260869565</v>
      </c>
      <c r="N7" s="29">
        <v>207</v>
      </c>
      <c r="O7" s="34">
        <f t="shared" ref="O7:P7" si="15">D7/7</f>
        <v>4.2857142857142856</v>
      </c>
      <c r="P7" s="34">
        <f t="shared" si="15"/>
        <v>0.2857142857142857</v>
      </c>
      <c r="Q7" s="29">
        <f t="shared" si="8"/>
        <v>45</v>
      </c>
      <c r="R7" s="29"/>
      <c r="S7" s="35">
        <v>1.50223546944858</v>
      </c>
      <c r="T7" s="28">
        <v>150</v>
      </c>
      <c r="U7" s="36">
        <v>150</v>
      </c>
      <c r="V7" s="37" t="s">
        <v>1323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3.9539351851851853E-2</v>
      </c>
      <c r="AD7" s="39">
        <f t="shared" si="12"/>
        <v>-1.6369291666666665</v>
      </c>
      <c r="AE7" s="39">
        <v>-4.9000000000000004</v>
      </c>
      <c r="AF7" s="39">
        <v>-4.2844273504273511</v>
      </c>
      <c r="AG7" s="39">
        <v>0</v>
      </c>
    </row>
    <row r="8" spans="1:33" ht="15.75" customHeight="1" x14ac:dyDescent="0.2">
      <c r="A8" s="28" t="s">
        <v>41</v>
      </c>
      <c r="B8" s="28" t="s">
        <v>1324</v>
      </c>
      <c r="C8" s="15">
        <f t="shared" si="4"/>
        <v>19.558</v>
      </c>
      <c r="D8" s="29">
        <v>25</v>
      </c>
      <c r="E8" s="29">
        <v>2</v>
      </c>
      <c r="F8" s="30">
        <v>488.95</v>
      </c>
      <c r="G8" s="30">
        <v>0</v>
      </c>
      <c r="H8" s="31">
        <f t="shared" si="1"/>
        <v>0</v>
      </c>
      <c r="I8" s="31">
        <f t="shared" si="2"/>
        <v>0.37783698202497407</v>
      </c>
      <c r="J8" s="32">
        <f t="shared" si="5"/>
        <v>184.74339236111106</v>
      </c>
      <c r="K8" s="32">
        <f t="shared" si="3"/>
        <v>7.3897356944444423</v>
      </c>
      <c r="L8" s="29">
        <v>42</v>
      </c>
      <c r="M8" s="33">
        <f t="shared" si="6"/>
        <v>0.59523809523809523</v>
      </c>
      <c r="N8" s="29">
        <v>177</v>
      </c>
      <c r="O8" s="34">
        <f t="shared" ref="O8:P8" si="16">D8/7</f>
        <v>3.5714285714285716</v>
      </c>
      <c r="P8" s="34">
        <f t="shared" si="16"/>
        <v>0.2857142857142857</v>
      </c>
      <c r="Q8" s="29">
        <f t="shared" si="8"/>
        <v>45</v>
      </c>
      <c r="R8" s="29"/>
      <c r="S8" s="35">
        <v>1.9197207678882999</v>
      </c>
      <c r="T8" s="28">
        <v>105</v>
      </c>
      <c r="U8" s="36">
        <v>105</v>
      </c>
      <c r="V8" s="37" t="s">
        <v>1325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3.9539351851851853E-2</v>
      </c>
      <c r="AD8" s="39">
        <f t="shared" si="12"/>
        <v>-1.3641076388888889</v>
      </c>
      <c r="AE8" s="39">
        <v>-4.9000000000000004</v>
      </c>
      <c r="AF8" s="39">
        <v>-4.28</v>
      </c>
      <c r="AG8" s="39">
        <v>0</v>
      </c>
    </row>
    <row r="9" spans="1:33" ht="15.75" customHeight="1" x14ac:dyDescent="0.2">
      <c r="A9" s="28" t="s">
        <v>43</v>
      </c>
      <c r="B9" s="28" t="s">
        <v>1326</v>
      </c>
      <c r="C9" s="15">
        <f t="shared" si="4"/>
        <v>17.975555555555559</v>
      </c>
      <c r="D9" s="29">
        <v>18</v>
      </c>
      <c r="E9" s="29">
        <v>0</v>
      </c>
      <c r="F9" s="30">
        <v>323.56000000000006</v>
      </c>
      <c r="G9" s="30">
        <v>0</v>
      </c>
      <c r="H9" s="31">
        <f t="shared" si="1"/>
        <v>0</v>
      </c>
      <c r="I9" s="31">
        <f t="shared" si="2"/>
        <v>0.33139922984204578</v>
      </c>
      <c r="J9" s="32">
        <f t="shared" si="5"/>
        <v>107.22753480769235</v>
      </c>
      <c r="K9" s="32">
        <f t="shared" si="3"/>
        <v>5.9570852670940191</v>
      </c>
      <c r="L9" s="29">
        <v>65</v>
      </c>
      <c r="M9" s="33">
        <f t="shared" si="6"/>
        <v>0.27692307692307694</v>
      </c>
      <c r="N9" s="29">
        <v>162</v>
      </c>
      <c r="O9" s="34">
        <f t="shared" ref="O9:P9" si="17">D9/7</f>
        <v>2.5714285714285716</v>
      </c>
      <c r="P9" s="34">
        <f t="shared" si="17"/>
        <v>0</v>
      </c>
      <c r="Q9" s="29">
        <f t="shared" si="8"/>
        <v>63</v>
      </c>
      <c r="R9" s="29"/>
      <c r="S9" s="35">
        <v>1.7184750733137799</v>
      </c>
      <c r="T9" s="28">
        <v>105</v>
      </c>
      <c r="U9" s="36">
        <v>105</v>
      </c>
      <c r="V9" s="37" t="s">
        <v>1327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3.9539351851851853E-2</v>
      </c>
      <c r="AD9" s="39">
        <f t="shared" si="12"/>
        <v>-0.98215750000000002</v>
      </c>
      <c r="AE9" s="39">
        <v>-4.9000000000000004</v>
      </c>
      <c r="AF9" s="39">
        <v>-4.3675726495726499</v>
      </c>
      <c r="AG9" s="39">
        <v>0</v>
      </c>
    </row>
    <row r="10" spans="1:33" ht="15.75" customHeight="1" x14ac:dyDescent="0.2">
      <c r="A10" s="28" t="s">
        <v>45</v>
      </c>
      <c r="B10" s="28" t="s">
        <v>1328</v>
      </c>
      <c r="C10" s="15">
        <f t="shared" si="4"/>
        <v>16.4025</v>
      </c>
      <c r="D10" s="29">
        <v>52</v>
      </c>
      <c r="E10" s="29">
        <v>0</v>
      </c>
      <c r="F10" s="30">
        <v>852.93000000000006</v>
      </c>
      <c r="G10" s="30">
        <v>0</v>
      </c>
      <c r="H10" s="31">
        <f t="shared" si="1"/>
        <v>0</v>
      </c>
      <c r="I10" s="31">
        <f t="shared" si="2"/>
        <v>0.2816636515696872</v>
      </c>
      <c r="J10" s="32">
        <f t="shared" si="5"/>
        <v>240.23937833333332</v>
      </c>
      <c r="K10" s="32">
        <f t="shared" si="3"/>
        <v>4.6199880448717945</v>
      </c>
      <c r="L10" s="29">
        <v>44</v>
      </c>
      <c r="M10" s="33">
        <f t="shared" si="6"/>
        <v>1.1818181818181819</v>
      </c>
      <c r="N10" s="29">
        <v>110</v>
      </c>
      <c r="O10" s="34">
        <f t="shared" ref="O10:P10" si="18">D10/7</f>
        <v>7.4285714285714288</v>
      </c>
      <c r="P10" s="34">
        <f t="shared" si="18"/>
        <v>0</v>
      </c>
      <c r="Q10" s="29">
        <f t="shared" si="8"/>
        <v>14</v>
      </c>
      <c r="R10" s="29"/>
      <c r="S10" s="35">
        <v>2.4013961605584599</v>
      </c>
      <c r="T10" s="28">
        <v>105</v>
      </c>
      <c r="U10" s="36">
        <v>105</v>
      </c>
      <c r="V10" s="37" t="s">
        <v>1329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3.9539351851851853E-2</v>
      </c>
      <c r="AD10" s="39">
        <f t="shared" si="12"/>
        <v>-2.8373438888888889</v>
      </c>
      <c r="AE10" s="39">
        <v>-4.9000000000000004</v>
      </c>
      <c r="AF10" s="39">
        <v>-4.3675726495726499</v>
      </c>
      <c r="AG10" s="39">
        <v>0</v>
      </c>
    </row>
    <row r="11" spans="1:33" ht="15.75" customHeight="1" x14ac:dyDescent="0.2">
      <c r="A11" s="28" t="s">
        <v>47</v>
      </c>
      <c r="B11" s="28" t="s">
        <v>1330</v>
      </c>
      <c r="C11" s="15">
        <f t="shared" si="4"/>
        <v>15.233333333333333</v>
      </c>
      <c r="D11" s="29">
        <v>6</v>
      </c>
      <c r="E11" s="29">
        <v>0</v>
      </c>
      <c r="F11" s="30">
        <v>91.399999999999991</v>
      </c>
      <c r="G11" s="30">
        <v>0</v>
      </c>
      <c r="H11" s="31">
        <f t="shared" si="1"/>
        <v>0</v>
      </c>
      <c r="I11" s="31">
        <f t="shared" si="2"/>
        <v>0.238043525921562</v>
      </c>
      <c r="J11" s="32">
        <f t="shared" si="5"/>
        <v>21.757178269230764</v>
      </c>
      <c r="K11" s="32">
        <f t="shared" si="3"/>
        <v>3.6261963782051274</v>
      </c>
      <c r="L11" s="29">
        <v>10</v>
      </c>
      <c r="M11" s="33">
        <f t="shared" si="6"/>
        <v>0.6</v>
      </c>
      <c r="N11" s="29">
        <v>104</v>
      </c>
      <c r="O11" s="34">
        <f t="shared" ref="O11:P11" si="19">D11/7</f>
        <v>0.8571428571428571</v>
      </c>
      <c r="P11" s="34">
        <f t="shared" si="19"/>
        <v>0</v>
      </c>
      <c r="Q11" s="29">
        <f t="shared" si="8"/>
        <v>121</v>
      </c>
      <c r="R11" s="29"/>
      <c r="S11" s="35">
        <v>1.80156657963446</v>
      </c>
      <c r="T11" s="28">
        <v>930</v>
      </c>
      <c r="U11" s="36">
        <v>105</v>
      </c>
      <c r="V11" s="37" t="s">
        <v>1329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3.9539351851851853E-2</v>
      </c>
      <c r="AD11" s="39">
        <f t="shared" si="12"/>
        <v>-0.32738583333333332</v>
      </c>
      <c r="AE11" s="39">
        <v>-4.9000000000000004</v>
      </c>
      <c r="AF11" s="39">
        <v>-4.3675726495726499</v>
      </c>
      <c r="AG11" s="39">
        <v>0</v>
      </c>
    </row>
    <row r="12" spans="1:33" ht="15.75" customHeight="1" x14ac:dyDescent="0.2">
      <c r="A12" s="28" t="s">
        <v>49</v>
      </c>
      <c r="B12" s="28" t="s">
        <v>98</v>
      </c>
      <c r="C12" s="15">
        <f t="shared" si="4"/>
        <v>15.449545454545456</v>
      </c>
      <c r="D12" s="29">
        <v>22</v>
      </c>
      <c r="E12" s="29">
        <v>0</v>
      </c>
      <c r="F12" s="30">
        <v>339.89000000000004</v>
      </c>
      <c r="G12" s="30">
        <v>0</v>
      </c>
      <c r="H12" s="31">
        <f t="shared" si="1"/>
        <v>0</v>
      </c>
      <c r="I12" s="31">
        <f t="shared" si="2"/>
        <v>0.24660768774362143</v>
      </c>
      <c r="J12" s="32">
        <f t="shared" si="5"/>
        <v>83.819486987179502</v>
      </c>
      <c r="K12" s="32">
        <f t="shared" si="3"/>
        <v>3.8099766812354319</v>
      </c>
      <c r="L12" s="29">
        <v>17</v>
      </c>
      <c r="M12" s="33">
        <f t="shared" si="6"/>
        <v>1.2941176470588236</v>
      </c>
      <c r="N12" s="29">
        <v>89</v>
      </c>
      <c r="O12" s="34">
        <f t="shared" ref="O12:P12" si="20">D12/7</f>
        <v>3.1428571428571428</v>
      </c>
      <c r="P12" s="34">
        <f t="shared" si="20"/>
        <v>0</v>
      </c>
      <c r="Q12" s="29">
        <f t="shared" si="8"/>
        <v>28</v>
      </c>
      <c r="R12" s="29"/>
      <c r="S12" s="35">
        <v>2.1294117647058801</v>
      </c>
      <c r="T12" s="28">
        <v>930</v>
      </c>
      <c r="U12" s="36">
        <v>105</v>
      </c>
      <c r="V12" s="37" t="s">
        <v>1327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3.9539351851851853E-2</v>
      </c>
      <c r="AD12" s="39">
        <f t="shared" si="12"/>
        <v>-1.2004147222222221</v>
      </c>
      <c r="AE12" s="39">
        <v>-4.9000000000000004</v>
      </c>
      <c r="AF12" s="39">
        <v>-4.3675726495726499</v>
      </c>
      <c r="AG12" s="39">
        <v>0</v>
      </c>
    </row>
    <row r="13" spans="1:33" ht="15.75" customHeight="1" x14ac:dyDescent="0.2">
      <c r="A13" s="28" t="s">
        <v>51</v>
      </c>
      <c r="B13" s="28" t="s">
        <v>377</v>
      </c>
      <c r="C13" s="15">
        <f t="shared" si="4"/>
        <v>13.370000000000001</v>
      </c>
      <c r="D13" s="29">
        <v>16</v>
      </c>
      <c r="E13" s="29">
        <v>2</v>
      </c>
      <c r="F13" s="32">
        <v>213.92000000000002</v>
      </c>
      <c r="G13" s="30">
        <v>0</v>
      </c>
      <c r="H13" s="31">
        <f t="shared" si="1"/>
        <v>0</v>
      </c>
      <c r="I13" s="31">
        <f t="shared" si="2"/>
        <v>0.14948409581982913</v>
      </c>
      <c r="J13" s="32">
        <f t="shared" si="5"/>
        <v>31.977637777777851</v>
      </c>
      <c r="K13" s="32">
        <f t="shared" si="3"/>
        <v>1.9986023611111157</v>
      </c>
      <c r="L13" s="29">
        <v>20</v>
      </c>
      <c r="M13" s="33">
        <f t="shared" si="6"/>
        <v>0.8</v>
      </c>
      <c r="N13" s="29">
        <v>66</v>
      </c>
      <c r="O13" s="34">
        <f t="shared" ref="O13:P13" si="21">D13/7</f>
        <v>2.2857142857142856</v>
      </c>
      <c r="P13" s="34">
        <f t="shared" si="21"/>
        <v>0.2857142857142857</v>
      </c>
      <c r="Q13" s="29">
        <f t="shared" si="8"/>
        <v>25</v>
      </c>
      <c r="R13" s="29"/>
      <c r="S13" s="35">
        <v>2.3134796238244499</v>
      </c>
      <c r="T13" s="28">
        <v>930</v>
      </c>
      <c r="U13" s="36">
        <v>105</v>
      </c>
      <c r="V13" s="37" t="s">
        <v>1331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3.9539351851851853E-2</v>
      </c>
      <c r="AD13" s="39">
        <f t="shared" si="12"/>
        <v>-0.87302888888888885</v>
      </c>
      <c r="AE13" s="39">
        <v>-4.9000000000000004</v>
      </c>
      <c r="AF13" s="39">
        <v>-4.4113333333333298</v>
      </c>
      <c r="AG13" s="39">
        <v>0</v>
      </c>
    </row>
    <row r="14" spans="1:33" ht="15.75" customHeight="1" x14ac:dyDescent="0.2">
      <c r="A14" s="28" t="s">
        <v>53</v>
      </c>
      <c r="B14" s="28" t="s">
        <v>1332</v>
      </c>
      <c r="C14" s="15">
        <f t="shared" si="4"/>
        <v>12.960588235294113</v>
      </c>
      <c r="D14" s="29">
        <v>17</v>
      </c>
      <c r="E14" s="29">
        <v>3</v>
      </c>
      <c r="F14" s="32">
        <v>220.32999999999993</v>
      </c>
      <c r="G14" s="30">
        <v>0</v>
      </c>
      <c r="H14" s="31">
        <f t="shared" si="1"/>
        <v>0</v>
      </c>
      <c r="I14" s="31">
        <f t="shared" si="2"/>
        <v>0.1273555128166336</v>
      </c>
      <c r="J14" s="32">
        <f t="shared" si="5"/>
        <v>28.060240138888869</v>
      </c>
      <c r="K14" s="32">
        <f t="shared" si="3"/>
        <v>1.65060236111111</v>
      </c>
      <c r="L14" s="29">
        <v>27</v>
      </c>
      <c r="M14" s="33">
        <f t="shared" si="6"/>
        <v>0.62962962962962965</v>
      </c>
      <c r="N14" s="29">
        <v>52</v>
      </c>
      <c r="O14" s="34">
        <f t="shared" ref="O14:P14" si="22">D14/7</f>
        <v>2.4285714285714284</v>
      </c>
      <c r="P14" s="34">
        <f t="shared" si="22"/>
        <v>0.42857142857142855</v>
      </c>
      <c r="Q14" s="29">
        <f t="shared" si="8"/>
        <v>18</v>
      </c>
      <c r="R14" s="29"/>
      <c r="S14" s="35">
        <v>2.5921052631578898</v>
      </c>
      <c r="T14" s="28">
        <v>930</v>
      </c>
      <c r="U14" s="36">
        <v>105</v>
      </c>
      <c r="V14" s="37" t="s">
        <v>1331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3.9539351851851853E-2</v>
      </c>
      <c r="AD14" s="39">
        <f t="shared" si="12"/>
        <v>-0.92759319444444444</v>
      </c>
      <c r="AE14" s="39">
        <v>-4.9000000000000004</v>
      </c>
      <c r="AF14" s="39">
        <v>-4.4113333333333298</v>
      </c>
      <c r="AG14" s="39">
        <v>0</v>
      </c>
    </row>
    <row r="15" spans="1:33" ht="15.75" customHeight="1" x14ac:dyDescent="0.2">
      <c r="A15" s="28" t="s">
        <v>54</v>
      </c>
      <c r="B15" s="28" t="s">
        <v>98</v>
      </c>
      <c r="C15" s="15">
        <f t="shared" si="4"/>
        <v>13.793636363636365</v>
      </c>
      <c r="D15" s="29">
        <v>11</v>
      </c>
      <c r="E15" s="29">
        <v>1</v>
      </c>
      <c r="F15" s="32">
        <v>151.73000000000002</v>
      </c>
      <c r="G15" s="30">
        <v>-0.04</v>
      </c>
      <c r="H15" s="31">
        <f t="shared" si="1"/>
        <v>2.6362617807948327E-4</v>
      </c>
      <c r="I15" s="31">
        <f t="shared" si="2"/>
        <v>0.13303648567997281</v>
      </c>
      <c r="J15" s="32">
        <f t="shared" si="5"/>
        <v>20.185625972222276</v>
      </c>
      <c r="K15" s="32">
        <f t="shared" si="3"/>
        <v>1.8350569065656614</v>
      </c>
      <c r="L15" s="29">
        <v>16</v>
      </c>
      <c r="M15" s="33">
        <f t="shared" si="6"/>
        <v>0.6875</v>
      </c>
      <c r="N15" s="29">
        <v>41</v>
      </c>
      <c r="O15" s="34">
        <f t="shared" ref="O15:P15" si="23">D15/7</f>
        <v>1.5714285714285714</v>
      </c>
      <c r="P15" s="34">
        <f t="shared" si="23"/>
        <v>0.14285714285714285</v>
      </c>
      <c r="Q15" s="29">
        <f t="shared" si="8"/>
        <v>23</v>
      </c>
      <c r="R15" s="29"/>
      <c r="S15" s="35">
        <v>1.9065868263473</v>
      </c>
      <c r="T15" s="28">
        <v>930</v>
      </c>
      <c r="U15" s="36">
        <v>105</v>
      </c>
      <c r="V15" s="37" t="s">
        <v>1331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3.9539351851851853E-2</v>
      </c>
      <c r="AD15" s="39">
        <f t="shared" si="12"/>
        <v>-0.60020736111111106</v>
      </c>
      <c r="AE15" s="39">
        <v>-4.9000000000000004</v>
      </c>
      <c r="AF15" s="39">
        <v>-4.9313333333333302</v>
      </c>
      <c r="AG15" s="39">
        <v>0</v>
      </c>
    </row>
    <row r="16" spans="1:33" ht="15.75" customHeight="1" x14ac:dyDescent="0.2">
      <c r="A16" s="28" t="s">
        <v>56</v>
      </c>
      <c r="B16" s="28" t="s">
        <v>234</v>
      </c>
      <c r="C16" s="15">
        <f t="shared" si="4"/>
        <v>13.949999999999998</v>
      </c>
      <c r="D16" s="29">
        <v>3</v>
      </c>
      <c r="E16" s="29">
        <v>1</v>
      </c>
      <c r="F16" s="32">
        <v>41.849999999999994</v>
      </c>
      <c r="G16" s="30">
        <v>0</v>
      </c>
      <c r="H16" s="31">
        <f t="shared" si="1"/>
        <v>0</v>
      </c>
      <c r="I16" s="31">
        <f t="shared" si="2"/>
        <v>0.14133350258861013</v>
      </c>
      <c r="J16" s="32">
        <f t="shared" si="5"/>
        <v>5.9148070833333337</v>
      </c>
      <c r="K16" s="32">
        <f t="shared" si="3"/>
        <v>1.9716023611111113</v>
      </c>
      <c r="L16" s="29">
        <v>12</v>
      </c>
      <c r="M16" s="33">
        <f t="shared" si="6"/>
        <v>0.25</v>
      </c>
      <c r="N16" s="29">
        <v>36</v>
      </c>
      <c r="O16" s="34">
        <f t="shared" ref="O16:P16" si="24">D16/7</f>
        <v>0.42857142857142855</v>
      </c>
      <c r="P16" s="34">
        <f t="shared" si="24"/>
        <v>0.14285714285714285</v>
      </c>
      <c r="Q16" s="29">
        <f t="shared" si="8"/>
        <v>63</v>
      </c>
      <c r="R16" s="29"/>
      <c r="S16" s="35">
        <v>2.00807537012113</v>
      </c>
      <c r="T16" s="28">
        <v>930</v>
      </c>
      <c r="U16" s="36">
        <v>105</v>
      </c>
      <c r="V16" s="37" t="s">
        <v>1331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3.9539351851851853E-2</v>
      </c>
      <c r="AD16" s="39">
        <f t="shared" si="12"/>
        <v>-0.16369291666666666</v>
      </c>
      <c r="AE16" s="39">
        <v>-4.9000000000000004</v>
      </c>
      <c r="AF16" s="39">
        <v>-4.9313333333333302</v>
      </c>
      <c r="AG16" s="39">
        <v>0</v>
      </c>
    </row>
    <row r="17" spans="1:33" ht="15.75" customHeight="1" x14ac:dyDescent="0.2">
      <c r="A17" s="28" t="s">
        <v>58</v>
      </c>
      <c r="B17" s="28" t="s">
        <v>113</v>
      </c>
      <c r="C17" s="15">
        <f t="shared" si="4"/>
        <v>13.566666666666668</v>
      </c>
      <c r="D17" s="29">
        <v>3</v>
      </c>
      <c r="E17" s="29">
        <v>0</v>
      </c>
      <c r="F17" s="32">
        <v>40.700000000000003</v>
      </c>
      <c r="G17" s="30">
        <v>0</v>
      </c>
      <c r="H17" s="31">
        <f t="shared" si="1"/>
        <v>0</v>
      </c>
      <c r="I17" s="31">
        <f t="shared" si="2"/>
        <v>0.12130975634725655</v>
      </c>
      <c r="J17" s="32">
        <f t="shared" si="5"/>
        <v>4.9373070833333417</v>
      </c>
      <c r="K17" s="32">
        <f t="shared" si="3"/>
        <v>1.6457690277777806</v>
      </c>
      <c r="L17" s="29">
        <v>11</v>
      </c>
      <c r="M17" s="33">
        <f t="shared" si="6"/>
        <v>0.27272727272727271</v>
      </c>
      <c r="N17" s="29">
        <v>35</v>
      </c>
      <c r="O17" s="34">
        <f t="shared" ref="O17:P17" si="25">D17/7</f>
        <v>0.42857142857142855</v>
      </c>
      <c r="P17" s="34">
        <f t="shared" si="25"/>
        <v>0</v>
      </c>
      <c r="Q17" s="29">
        <f t="shared" si="8"/>
        <v>81</v>
      </c>
      <c r="R17" s="29"/>
      <c r="S17" s="35">
        <v>1.99092284417549</v>
      </c>
      <c r="T17" s="28">
        <v>930</v>
      </c>
      <c r="U17" s="36">
        <v>105</v>
      </c>
      <c r="V17" s="37" t="s">
        <v>1333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3.9539351851851853E-2</v>
      </c>
      <c r="AD17" s="39">
        <f t="shared" si="12"/>
        <v>-0.16369291666666666</v>
      </c>
      <c r="AE17" s="39">
        <v>-4.9000000000000004</v>
      </c>
      <c r="AF17" s="39">
        <v>-4.9313333333333302</v>
      </c>
      <c r="AG17" s="39">
        <v>0</v>
      </c>
    </row>
    <row r="18" spans="1:33" ht="15.75" customHeight="1" x14ac:dyDescent="0.2">
      <c r="A18" s="28" t="s">
        <v>59</v>
      </c>
      <c r="B18" s="28" t="s">
        <v>1334</v>
      </c>
      <c r="C18" s="15">
        <f t="shared" si="4"/>
        <v>13.011428571428567</v>
      </c>
      <c r="D18" s="29">
        <v>35</v>
      </c>
      <c r="E18" s="29">
        <v>0</v>
      </c>
      <c r="F18" s="32">
        <v>455.39999999999986</v>
      </c>
      <c r="G18" s="30">
        <v>-28.39</v>
      </c>
      <c r="H18" s="31">
        <f t="shared" si="1"/>
        <v>6.2340799297321059E-2</v>
      </c>
      <c r="I18" s="31">
        <f t="shared" si="2"/>
        <v>2.7873479663787625E-2</v>
      </c>
      <c r="J18" s="32">
        <f t="shared" si="5"/>
        <v>12.693582638888881</v>
      </c>
      <c r="K18" s="32">
        <f t="shared" si="3"/>
        <v>0.36267378968253944</v>
      </c>
      <c r="L18" s="29">
        <v>37</v>
      </c>
      <c r="M18" s="33">
        <f t="shared" si="6"/>
        <v>0.94594594594594594</v>
      </c>
      <c r="N18" s="29">
        <v>6</v>
      </c>
      <c r="O18" s="34">
        <f t="shared" ref="O18:P18" si="26">D18/7</f>
        <v>5</v>
      </c>
      <c r="P18" s="34">
        <f t="shared" si="26"/>
        <v>0</v>
      </c>
      <c r="Q18" s="29">
        <f t="shared" si="8"/>
        <v>1</v>
      </c>
      <c r="R18" s="29"/>
      <c r="S18" s="35">
        <v>2.4801864801864801</v>
      </c>
      <c r="T18" s="28">
        <v>825</v>
      </c>
      <c r="U18" s="36">
        <v>0</v>
      </c>
      <c r="V18" s="37" t="s">
        <v>1335</v>
      </c>
      <c r="W18" s="28">
        <v>13</v>
      </c>
      <c r="X18" s="38">
        <f t="shared" si="9"/>
        <v>0.37142857142857144</v>
      </c>
      <c r="Y18" s="39">
        <f t="shared" si="10"/>
        <v>1.67</v>
      </c>
      <c r="Z18" s="28">
        <v>4</v>
      </c>
      <c r="AA18" s="28" t="s">
        <v>34</v>
      </c>
      <c r="AB18" s="40">
        <f t="shared" si="11"/>
        <v>-0.69</v>
      </c>
      <c r="AC18" s="41">
        <v>3.9539351851851853E-2</v>
      </c>
      <c r="AD18" s="39">
        <f t="shared" si="12"/>
        <v>-1.9097506944444445</v>
      </c>
      <c r="AE18" s="39">
        <v>-4.9000000000000004</v>
      </c>
      <c r="AF18" s="39">
        <v>-4.9313333333333302</v>
      </c>
      <c r="AG18" s="39">
        <v>0</v>
      </c>
    </row>
    <row r="19" spans="1:33" ht="15.75" customHeight="1" x14ac:dyDescent="0.2">
      <c r="A19" s="28" t="s">
        <v>60</v>
      </c>
      <c r="B19" s="28" t="s">
        <v>100</v>
      </c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825</v>
      </c>
      <c r="U19" s="36">
        <v>405</v>
      </c>
      <c r="V19" s="37" t="s">
        <v>1336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-5.1608333333333327</v>
      </c>
      <c r="AG19" s="39">
        <v>0</v>
      </c>
    </row>
    <row r="20" spans="1:33" ht="15.75" customHeight="1" x14ac:dyDescent="0.2">
      <c r="A20" s="28" t="s">
        <v>62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825</v>
      </c>
      <c r="U20" s="36">
        <v>405</v>
      </c>
      <c r="V20" s="37" t="s">
        <v>1337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-5.1608333333333327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13.15</v>
      </c>
      <c r="D21" s="29">
        <v>6</v>
      </c>
      <c r="E21" s="29">
        <v>0</v>
      </c>
      <c r="F21" s="32">
        <v>78.900000000000006</v>
      </c>
      <c r="G21" s="30">
        <v>0</v>
      </c>
      <c r="H21" s="31">
        <f t="shared" si="1"/>
        <v>0</v>
      </c>
      <c r="I21" s="31">
        <f t="shared" si="2"/>
        <v>8.0768240388677637E-2</v>
      </c>
      <c r="J21" s="32">
        <f t="shared" si="5"/>
        <v>6.3726141666666658</v>
      </c>
      <c r="K21" s="32">
        <f t="shared" si="3"/>
        <v>1.0621023611111109</v>
      </c>
      <c r="L21" s="29">
        <v>7</v>
      </c>
      <c r="M21" s="33">
        <f t="shared" si="6"/>
        <v>0.8571428571428571</v>
      </c>
      <c r="N21" s="29">
        <v>55</v>
      </c>
      <c r="O21" s="34">
        <f t="shared" ref="O21:P21" si="29">D21/7</f>
        <v>0.8571428571428571</v>
      </c>
      <c r="P21" s="34">
        <f t="shared" si="29"/>
        <v>0</v>
      </c>
      <c r="Q21" s="29">
        <f t="shared" si="8"/>
        <v>64</v>
      </c>
      <c r="R21" s="29"/>
      <c r="S21" s="35">
        <v>2.0916442048517498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3.9539351851851853E-2</v>
      </c>
      <c r="AD21" s="39">
        <f t="shared" si="12"/>
        <v>-0.32738583333333332</v>
      </c>
      <c r="AE21" s="39">
        <v>-4.9000000000000004</v>
      </c>
      <c r="AF21" s="39">
        <v>-5.1608333333333327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12.950000000000001</v>
      </c>
      <c r="D22" s="29">
        <v>6</v>
      </c>
      <c r="E22" s="29">
        <v>0</v>
      </c>
      <c r="F22" s="30">
        <v>77.7</v>
      </c>
      <c r="G22" s="30">
        <v>0</v>
      </c>
      <c r="H22" s="31">
        <f t="shared" si="1"/>
        <v>0</v>
      </c>
      <c r="I22" s="31">
        <f t="shared" si="2"/>
        <v>6.8888213213213256E-2</v>
      </c>
      <c r="J22" s="32">
        <f t="shared" si="5"/>
        <v>5.3526141666666698</v>
      </c>
      <c r="K22" s="32">
        <f t="shared" si="3"/>
        <v>0.89210236111111163</v>
      </c>
      <c r="L22" s="29">
        <v>19</v>
      </c>
      <c r="M22" s="33">
        <f t="shared" si="6"/>
        <v>0.31578947368421051</v>
      </c>
      <c r="N22" s="29">
        <v>44</v>
      </c>
      <c r="O22" s="34">
        <f t="shared" ref="O22:P22" si="30">D22/7</f>
        <v>0.8571428571428571</v>
      </c>
      <c r="P22" s="34">
        <f t="shared" si="30"/>
        <v>0</v>
      </c>
      <c r="Q22" s="29">
        <f t="shared" si="8"/>
        <v>51</v>
      </c>
      <c r="R22" s="29"/>
      <c r="S22" s="35">
        <v>2.4554455445544501</v>
      </c>
      <c r="T22" s="28">
        <v>825</v>
      </c>
      <c r="U22" s="36">
        <v>405</v>
      </c>
      <c r="V22" s="37" t="s">
        <v>1338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3.9539351851851853E-2</v>
      </c>
      <c r="AD22" s="39">
        <f t="shared" si="12"/>
        <v>-0.32738583333333332</v>
      </c>
      <c r="AE22" s="39">
        <v>-4.9000000000000004</v>
      </c>
      <c r="AF22" s="39">
        <v>-5.1608333333333327</v>
      </c>
      <c r="AG22" s="39">
        <v>0</v>
      </c>
    </row>
    <row r="23" spans="1:33" ht="15.75" customHeight="1" x14ac:dyDescent="0.2">
      <c r="A23" s="28" t="s">
        <v>65</v>
      </c>
      <c r="B23" s="28" t="s">
        <v>1339</v>
      </c>
      <c r="C23" s="15">
        <f t="shared" si="4"/>
        <v>12.95</v>
      </c>
      <c r="D23" s="29">
        <v>4</v>
      </c>
      <c r="E23" s="29">
        <v>3</v>
      </c>
      <c r="F23" s="32">
        <v>51.8</v>
      </c>
      <c r="G23" s="30">
        <v>0</v>
      </c>
      <c r="H23" s="31">
        <f t="shared" si="1"/>
        <v>0</v>
      </c>
      <c r="I23" s="31">
        <f t="shared" si="2"/>
        <v>6.8888213213213118E-2</v>
      </c>
      <c r="J23" s="32">
        <f t="shared" si="5"/>
        <v>3.5684094444444394</v>
      </c>
      <c r="K23" s="32">
        <f t="shared" si="3"/>
        <v>0.89210236111110985</v>
      </c>
      <c r="L23" s="29">
        <v>9</v>
      </c>
      <c r="M23" s="33">
        <f t="shared" si="6"/>
        <v>0.44444444444444442</v>
      </c>
      <c r="N23" s="29">
        <v>45</v>
      </c>
      <c r="O23" s="34">
        <f t="shared" ref="O23:P23" si="31">D23/7</f>
        <v>0.5714285714285714</v>
      </c>
      <c r="P23" s="34">
        <f t="shared" si="31"/>
        <v>0.42857142857142855</v>
      </c>
      <c r="Q23" s="29">
        <f t="shared" si="8"/>
        <v>45</v>
      </c>
      <c r="R23" s="29"/>
      <c r="S23" s="35">
        <v>2.5570776255707699</v>
      </c>
      <c r="T23" s="28">
        <v>825</v>
      </c>
      <c r="U23" s="36">
        <v>405</v>
      </c>
      <c r="V23" s="37" t="s">
        <v>1338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3.9539351851851853E-2</v>
      </c>
      <c r="AD23" s="39">
        <f t="shared" si="12"/>
        <v>-0.21825722222222221</v>
      </c>
      <c r="AE23" s="39">
        <v>-4.9000000000000004</v>
      </c>
      <c r="AF23" s="39">
        <v>-5.1608333333333327</v>
      </c>
      <c r="AG23" s="39">
        <v>0</v>
      </c>
    </row>
    <row r="24" spans="1:33" ht="15.75" customHeight="1" x14ac:dyDescent="0.2">
      <c r="A24" s="28" t="s">
        <v>66</v>
      </c>
      <c r="B24" s="28" t="s">
        <v>98</v>
      </c>
      <c r="C24" s="15">
        <f t="shared" si="4"/>
        <v>12.949999999999998</v>
      </c>
      <c r="D24" s="29">
        <v>20</v>
      </c>
      <c r="E24" s="29">
        <v>7</v>
      </c>
      <c r="F24" s="32">
        <v>258.99999999999994</v>
      </c>
      <c r="G24" s="32">
        <v>-11.72</v>
      </c>
      <c r="H24" s="31">
        <f t="shared" si="1"/>
        <v>4.5250965250965267E-2</v>
      </c>
      <c r="I24" s="31">
        <f t="shared" si="2"/>
        <v>2.363724796224782E-2</v>
      </c>
      <c r="J24" s="32">
        <f t="shared" si="5"/>
        <v>6.122047222222184</v>
      </c>
      <c r="K24" s="32">
        <f t="shared" si="3"/>
        <v>0.30610236111110922</v>
      </c>
      <c r="L24" s="29">
        <v>18</v>
      </c>
      <c r="M24" s="33">
        <f t="shared" si="6"/>
        <v>1.1111111111111112</v>
      </c>
      <c r="N24" s="29">
        <v>36</v>
      </c>
      <c r="O24" s="34">
        <f t="shared" ref="O24:P24" si="32">D24/7</f>
        <v>2.8571428571428572</v>
      </c>
      <c r="P24" s="34">
        <f t="shared" si="32"/>
        <v>1</v>
      </c>
      <c r="Q24" s="29">
        <f t="shared" si="8"/>
        <v>9</v>
      </c>
      <c r="R24" s="29"/>
      <c r="S24" s="35">
        <v>2.6995073891625601</v>
      </c>
      <c r="T24" s="28">
        <v>825</v>
      </c>
      <c r="U24" s="36">
        <v>405</v>
      </c>
      <c r="V24" s="37" t="s">
        <v>1340</v>
      </c>
      <c r="W24" s="28">
        <v>11</v>
      </c>
      <c r="X24" s="38">
        <f t="shared" si="9"/>
        <v>0.55000000000000004</v>
      </c>
      <c r="Y24" s="39">
        <f t="shared" si="10"/>
        <v>0.90153846153846162</v>
      </c>
      <c r="Z24" s="28">
        <v>2</v>
      </c>
      <c r="AA24" s="28" t="s">
        <v>34</v>
      </c>
      <c r="AB24" s="40">
        <f t="shared" si="11"/>
        <v>-0.69</v>
      </c>
      <c r="AC24" s="41">
        <v>3.9539351851851853E-2</v>
      </c>
      <c r="AD24" s="39">
        <f t="shared" si="12"/>
        <v>-1.0912861111111112</v>
      </c>
      <c r="AE24" s="39">
        <v>-4.9000000000000004</v>
      </c>
      <c r="AF24" s="39">
        <v>-5.1608333333333327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12.9575</v>
      </c>
      <c r="D25" s="29">
        <v>8</v>
      </c>
      <c r="E25" s="29">
        <v>3</v>
      </c>
      <c r="F25" s="32">
        <v>103.66</v>
      </c>
      <c r="G25" s="32">
        <v>-13.93</v>
      </c>
      <c r="H25" s="31">
        <f t="shared" si="1"/>
        <v>0.13438163225930927</v>
      </c>
      <c r="I25" s="31">
        <f t="shared" si="2"/>
        <v>-6.4976986730122185E-2</v>
      </c>
      <c r="J25" s="32">
        <f t="shared" si="5"/>
        <v>-6.7355144444444655</v>
      </c>
      <c r="K25" s="32">
        <f t="shared" si="3"/>
        <v>-0.84193930555555818</v>
      </c>
      <c r="L25" s="29">
        <v>15</v>
      </c>
      <c r="M25" s="33">
        <f t="shared" si="6"/>
        <v>0.53333333333333333</v>
      </c>
      <c r="N25" s="29">
        <v>20</v>
      </c>
      <c r="O25" s="34">
        <f t="shared" ref="O25:P25" si="33">D25/7</f>
        <v>1.1428571428571428</v>
      </c>
      <c r="P25" s="34">
        <f t="shared" si="33"/>
        <v>0.42857142857142855</v>
      </c>
      <c r="Q25" s="29">
        <f t="shared" si="8"/>
        <v>12</v>
      </c>
      <c r="R25" s="29"/>
      <c r="S25" s="35">
        <v>2.7677725118483409</v>
      </c>
      <c r="T25" s="28">
        <v>825</v>
      </c>
      <c r="U25" s="36">
        <v>405</v>
      </c>
      <c r="V25" s="37" t="s">
        <v>1341</v>
      </c>
      <c r="W25" s="14">
        <v>2</v>
      </c>
      <c r="X25" s="38">
        <f t="shared" si="9"/>
        <v>0.25</v>
      </c>
      <c r="Y25" s="39">
        <f t="shared" si="10"/>
        <v>2.786</v>
      </c>
      <c r="Z25" s="14">
        <v>3</v>
      </c>
      <c r="AA25" s="28" t="s">
        <v>34</v>
      </c>
      <c r="AB25" s="40">
        <f t="shared" si="11"/>
        <v>-0.69</v>
      </c>
      <c r="AC25" s="41">
        <v>3.9539351851851853E-2</v>
      </c>
      <c r="AD25" s="39">
        <f t="shared" si="12"/>
        <v>-0.43651444444444443</v>
      </c>
      <c r="AE25" s="39">
        <v>-4.9000000000000004</v>
      </c>
      <c r="AF25" s="39">
        <v>-5.16</v>
      </c>
      <c r="AG25" s="39">
        <v>0</v>
      </c>
    </row>
    <row r="26" spans="1:33" ht="15.75" customHeight="1" x14ac:dyDescent="0.2">
      <c r="A26" s="14" t="s">
        <v>68</v>
      </c>
      <c r="B26" s="14" t="s">
        <v>1342</v>
      </c>
      <c r="C26" s="15">
        <f t="shared" si="4"/>
        <v>12.95</v>
      </c>
      <c r="D26" s="16">
        <v>4</v>
      </c>
      <c r="E26" s="16">
        <v>0</v>
      </c>
      <c r="F26" s="17">
        <v>51.8</v>
      </c>
      <c r="G26" s="17">
        <v>-5.03</v>
      </c>
      <c r="H26" s="31">
        <f t="shared" si="1"/>
        <v>9.7104247104247116E-2</v>
      </c>
      <c r="I26" s="31">
        <f t="shared" si="2"/>
        <v>-2.9533923208923389E-2</v>
      </c>
      <c r="J26" s="32">
        <f t="shared" si="5"/>
        <v>-1.5298572222222315</v>
      </c>
      <c r="K26" s="32">
        <f t="shared" si="3"/>
        <v>-0.38246430555555788</v>
      </c>
      <c r="L26" s="16">
        <v>20</v>
      </c>
      <c r="M26" s="33">
        <f t="shared" si="6"/>
        <v>0.2</v>
      </c>
      <c r="N26" s="16">
        <v>15</v>
      </c>
      <c r="O26" s="34">
        <f t="shared" ref="O26:P26" si="34">D26/7</f>
        <v>0.5714285714285714</v>
      </c>
      <c r="P26" s="34">
        <f t="shared" si="34"/>
        <v>0</v>
      </c>
      <c r="Q26" s="29">
        <f t="shared" si="8"/>
        <v>26</v>
      </c>
      <c r="R26" s="29"/>
      <c r="S26" s="21">
        <v>0</v>
      </c>
      <c r="T26" s="28">
        <v>420</v>
      </c>
      <c r="U26" s="36" t="s">
        <v>33</v>
      </c>
      <c r="V26" s="37" t="s">
        <v>33</v>
      </c>
      <c r="W26" s="14">
        <v>1</v>
      </c>
      <c r="X26" s="38">
        <f t="shared" si="9"/>
        <v>0.25</v>
      </c>
      <c r="Y26" s="39">
        <f t="shared" si="10"/>
        <v>1.6766666666666667</v>
      </c>
      <c r="Z26" s="14">
        <v>2</v>
      </c>
      <c r="AA26" s="28" t="s">
        <v>34</v>
      </c>
      <c r="AB26" s="40">
        <f t="shared" si="11"/>
        <v>-0.69</v>
      </c>
      <c r="AC26" s="41">
        <v>3.9539351851851853E-2</v>
      </c>
      <c r="AD26" s="39">
        <f t="shared" si="12"/>
        <v>-0.21825722222222221</v>
      </c>
      <c r="AE26" s="25">
        <v>-4.9000000000000004</v>
      </c>
      <c r="AF26" s="25">
        <v>-5.1779000000000002</v>
      </c>
      <c r="AG26" s="25">
        <v>0</v>
      </c>
    </row>
    <row r="27" spans="1:33" ht="15.75" customHeight="1" x14ac:dyDescent="0.2">
      <c r="A27" s="14" t="s">
        <v>69</v>
      </c>
      <c r="B27" s="14" t="s">
        <v>1343</v>
      </c>
      <c r="C27" s="15">
        <f t="shared" si="4"/>
        <v>12.354999999999999</v>
      </c>
      <c r="D27" s="16">
        <v>12</v>
      </c>
      <c r="E27" s="16">
        <v>0</v>
      </c>
      <c r="F27" s="17">
        <v>148.26</v>
      </c>
      <c r="G27" s="17">
        <v>-123.37</v>
      </c>
      <c r="H27" s="31">
        <f t="shared" si="1"/>
        <v>0.83211924996627551</v>
      </c>
      <c r="I27" s="31">
        <f t="shared" si="2"/>
        <v>-0.84621996267817723</v>
      </c>
      <c r="J27" s="32">
        <f t="shared" si="5"/>
        <v>-125.46057166666655</v>
      </c>
      <c r="K27" s="32">
        <f t="shared" si="3"/>
        <v>-10.45504763888888</v>
      </c>
      <c r="L27" s="16">
        <v>48</v>
      </c>
      <c r="M27" s="33">
        <f t="shared" si="6"/>
        <v>0.25</v>
      </c>
      <c r="N27" s="16">
        <v>411</v>
      </c>
      <c r="O27" s="34">
        <f t="shared" ref="O27:P27" si="35">D27/7</f>
        <v>1.7142857142857142</v>
      </c>
      <c r="P27" s="34">
        <f t="shared" si="35"/>
        <v>0</v>
      </c>
      <c r="Q27" s="29">
        <f t="shared" si="8"/>
        <v>239</v>
      </c>
      <c r="R27" s="29"/>
      <c r="S27" s="21">
        <v>0.92130518234165071</v>
      </c>
      <c r="T27" s="28">
        <v>420</v>
      </c>
      <c r="U27" s="36" t="s">
        <v>33</v>
      </c>
      <c r="V27" s="37" t="s">
        <v>33</v>
      </c>
      <c r="W27" s="14">
        <v>6</v>
      </c>
      <c r="X27" s="38">
        <f t="shared" si="9"/>
        <v>0.5</v>
      </c>
      <c r="Y27" s="39">
        <f t="shared" si="10"/>
        <v>1.9582539682539684</v>
      </c>
      <c r="Z27" s="14">
        <v>57</v>
      </c>
      <c r="AA27" s="28" t="s">
        <v>34</v>
      </c>
      <c r="AB27" s="40">
        <f t="shared" si="11"/>
        <v>-0.69</v>
      </c>
      <c r="AC27" s="41">
        <v>3.9539351851851853E-2</v>
      </c>
      <c r="AD27" s="39">
        <f t="shared" si="12"/>
        <v>-0.65477166666666664</v>
      </c>
      <c r="AE27" s="25">
        <v>-4.95</v>
      </c>
      <c r="AF27" s="25">
        <v>-5.6713999999999896</v>
      </c>
      <c r="AG27" s="25">
        <v>0</v>
      </c>
    </row>
    <row r="28" spans="1:33" ht="15.75" customHeight="1" x14ac:dyDescent="0.2">
      <c r="A28" s="14" t="s">
        <v>70</v>
      </c>
      <c r="B28" s="14" t="s">
        <v>117</v>
      </c>
      <c r="C28" s="15">
        <f t="shared" si="4"/>
        <v>10.275625</v>
      </c>
      <c r="D28" s="16">
        <v>48</v>
      </c>
      <c r="E28" s="16">
        <v>5</v>
      </c>
      <c r="F28" s="17">
        <v>493.23</v>
      </c>
      <c r="G28" s="17">
        <v>-79.830000000000013</v>
      </c>
      <c r="H28" s="31">
        <f t="shared" si="1"/>
        <v>0.16185146888875374</v>
      </c>
      <c r="I28" s="31">
        <f t="shared" si="2"/>
        <v>-0.35081156188120394</v>
      </c>
      <c r="J28" s="32">
        <f t="shared" si="5"/>
        <v>-173.03078666666622</v>
      </c>
      <c r="K28" s="32">
        <f t="shared" si="3"/>
        <v>-3.6048080555555462</v>
      </c>
      <c r="L28" s="16">
        <v>60</v>
      </c>
      <c r="M28" s="33">
        <f t="shared" si="6"/>
        <v>0.8</v>
      </c>
      <c r="N28" s="16">
        <v>365</v>
      </c>
      <c r="O28" s="34">
        <f t="shared" ref="O28:P28" si="36">D28/7</f>
        <v>6.8571428571428568</v>
      </c>
      <c r="P28" s="34">
        <f t="shared" si="36"/>
        <v>0.7142857142857143</v>
      </c>
      <c r="Q28" s="29">
        <f t="shared" si="8"/>
        <v>48</v>
      </c>
      <c r="R28" s="29"/>
      <c r="S28" s="21">
        <v>1.2058212058212061</v>
      </c>
      <c r="T28" s="28">
        <v>420</v>
      </c>
      <c r="U28" s="36" t="s">
        <v>33</v>
      </c>
      <c r="V28" s="37" t="s">
        <v>33</v>
      </c>
      <c r="W28" s="14">
        <v>21</v>
      </c>
      <c r="X28" s="38">
        <f t="shared" si="9"/>
        <v>0.4375</v>
      </c>
      <c r="Y28" s="39">
        <f t="shared" si="10"/>
        <v>2.956666666666667</v>
      </c>
      <c r="Z28" s="14">
        <v>6</v>
      </c>
      <c r="AA28" s="28" t="s">
        <v>34</v>
      </c>
      <c r="AB28" s="40">
        <f t="shared" si="11"/>
        <v>-0.69</v>
      </c>
      <c r="AC28" s="41">
        <v>3.9539351851851853E-2</v>
      </c>
      <c r="AD28" s="39">
        <f t="shared" si="12"/>
        <v>-2.6190866666666666</v>
      </c>
      <c r="AE28" s="25">
        <v>-4.95</v>
      </c>
      <c r="AF28" s="25">
        <v>-5.6713999999999896</v>
      </c>
      <c r="AG28" s="25">
        <v>0</v>
      </c>
    </row>
    <row r="29" spans="1:33" ht="15.75" customHeight="1" x14ac:dyDescent="0.2">
      <c r="A29" s="14" t="s">
        <v>71</v>
      </c>
      <c r="B29" s="14" t="s">
        <v>532</v>
      </c>
      <c r="C29" s="15">
        <f t="shared" si="4"/>
        <v>9.99</v>
      </c>
      <c r="D29" s="16">
        <v>78</v>
      </c>
      <c r="E29" s="16">
        <v>1</v>
      </c>
      <c r="F29" s="17">
        <v>779.22</v>
      </c>
      <c r="G29" s="17">
        <v>-20.56</v>
      </c>
      <c r="H29" s="31">
        <f t="shared" si="1"/>
        <v>2.638535971869305E-2</v>
      </c>
      <c r="I29" s="31">
        <f t="shared" si="2"/>
        <v>-0.23667784501065167</v>
      </c>
      <c r="J29" s="32">
        <f t="shared" si="5"/>
        <v>-184.4241103892</v>
      </c>
      <c r="K29" s="32">
        <f t="shared" si="3"/>
        <v>-2.3644116716564101</v>
      </c>
      <c r="L29" s="16">
        <v>38</v>
      </c>
      <c r="M29" s="33">
        <f t="shared" si="6"/>
        <v>2.0526315789473686</v>
      </c>
      <c r="N29" s="16">
        <v>248</v>
      </c>
      <c r="O29" s="34">
        <f t="shared" ref="O29:P29" si="37">D29/7</f>
        <v>11.142857142857142</v>
      </c>
      <c r="P29" s="34">
        <f t="shared" si="37"/>
        <v>0.14285714285714285</v>
      </c>
      <c r="Q29" s="29">
        <f t="shared" si="8"/>
        <v>21</v>
      </c>
      <c r="R29" s="29"/>
      <c r="S29" s="21">
        <v>2.2121212121212119</v>
      </c>
      <c r="T29" s="28">
        <v>420</v>
      </c>
      <c r="U29" s="36" t="s">
        <v>33</v>
      </c>
      <c r="V29" s="37" t="s">
        <v>33</v>
      </c>
      <c r="W29" s="14">
        <v>26</v>
      </c>
      <c r="X29" s="38">
        <f t="shared" si="9"/>
        <v>0.33333333333333331</v>
      </c>
      <c r="Y29" s="39">
        <f t="shared" si="10"/>
        <v>0.73428571428571421</v>
      </c>
      <c r="Z29" s="14">
        <v>2</v>
      </c>
      <c r="AA29" s="28" t="s">
        <v>34</v>
      </c>
      <c r="AB29" s="40">
        <f t="shared" si="11"/>
        <v>-0.69</v>
      </c>
      <c r="AC29" s="41">
        <v>5.4253472222222224E-2</v>
      </c>
      <c r="AD29" s="39">
        <f t="shared" si="12"/>
        <v>-5.8398437499999991</v>
      </c>
      <c r="AE29" s="25">
        <v>-4.95</v>
      </c>
      <c r="AF29" s="25">
        <v>-5.5674521364</v>
      </c>
      <c r="AG29" s="25">
        <v>0</v>
      </c>
    </row>
    <row r="30" spans="1:33" ht="15.75" customHeight="1" x14ac:dyDescent="0.2">
      <c r="A30" s="14" t="s">
        <v>72</v>
      </c>
      <c r="B30" s="14" t="s">
        <v>1344</v>
      </c>
      <c r="C30" s="15">
        <f t="shared" si="4"/>
        <v>11.542741935483875</v>
      </c>
      <c r="D30" s="16">
        <v>62</v>
      </c>
      <c r="E30" s="16">
        <v>3</v>
      </c>
      <c r="F30" s="17">
        <v>715.6500000000002</v>
      </c>
      <c r="G30" s="17">
        <v>0</v>
      </c>
      <c r="H30" s="31">
        <f t="shared" si="1"/>
        <v>0</v>
      </c>
      <c r="I30" s="31">
        <f t="shared" si="2"/>
        <v>-6.7660811206781593E-2</v>
      </c>
      <c r="J30" s="32">
        <f t="shared" si="5"/>
        <v>-48.421459540133263</v>
      </c>
      <c r="K30" s="32">
        <f t="shared" si="3"/>
        <v>-0.78099128290537523</v>
      </c>
      <c r="L30" s="16">
        <v>43</v>
      </c>
      <c r="M30" s="33">
        <f t="shared" si="6"/>
        <v>1.441860465116279</v>
      </c>
      <c r="N30" s="16">
        <v>203</v>
      </c>
      <c r="O30" s="34">
        <f t="shared" ref="O30:P30" si="38">D30/7</f>
        <v>8.8571428571428577</v>
      </c>
      <c r="P30" s="34">
        <f t="shared" si="38"/>
        <v>0.42857142857142855</v>
      </c>
      <c r="Q30" s="29">
        <f t="shared" si="8"/>
        <v>21</v>
      </c>
      <c r="R30" s="29"/>
      <c r="S30" s="21">
        <v>2.9633802816901409</v>
      </c>
      <c r="T30" s="28">
        <v>420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5.4253472222222224E-2</v>
      </c>
      <c r="AD30" s="39">
        <f t="shared" si="12"/>
        <v>-4.641927083333333</v>
      </c>
      <c r="AE30" s="25">
        <v>-4.95</v>
      </c>
      <c r="AF30" s="25">
        <v>-5.5674521364</v>
      </c>
      <c r="AG30" s="25">
        <v>0</v>
      </c>
    </row>
    <row r="31" spans="1:33" ht="15.75" customHeight="1" x14ac:dyDescent="0.2">
      <c r="A31" s="14" t="s">
        <v>73</v>
      </c>
      <c r="B31" s="50" t="s">
        <v>1345</v>
      </c>
      <c r="C31" s="15">
        <f t="shared" si="4"/>
        <v>13.928372093023254</v>
      </c>
      <c r="D31" s="16">
        <v>43</v>
      </c>
      <c r="E31" s="16">
        <v>1</v>
      </c>
      <c r="F31" s="17">
        <v>598.91999999999996</v>
      </c>
      <c r="G31" s="42">
        <v>0</v>
      </c>
      <c r="H31" s="31">
        <f t="shared" si="1"/>
        <v>0</v>
      </c>
      <c r="I31" s="31">
        <f t="shared" si="2"/>
        <v>8.9514721654199728E-2</v>
      </c>
      <c r="J31" s="32">
        <f t="shared" si="5"/>
        <v>53.612157093133298</v>
      </c>
      <c r="K31" s="32">
        <f t="shared" si="3"/>
        <v>1.2467943510030999</v>
      </c>
      <c r="L31" s="16">
        <v>47</v>
      </c>
      <c r="M31" s="33">
        <f t="shared" si="6"/>
        <v>0.91489361702127658</v>
      </c>
      <c r="N31" s="16">
        <v>167</v>
      </c>
      <c r="O31" s="34">
        <f t="shared" ref="O31:P32" si="39">D31/7</f>
        <v>6.1428571428571432</v>
      </c>
      <c r="P31" s="34">
        <f t="shared" si="39"/>
        <v>0.14285714285714285</v>
      </c>
      <c r="Q31" s="29">
        <f t="shared" si="8"/>
        <v>26</v>
      </c>
      <c r="R31" s="29"/>
      <c r="S31" s="21">
        <v>5.0967741935483799</v>
      </c>
      <c r="T31" s="14">
        <v>420</v>
      </c>
      <c r="U31" s="22" t="s">
        <v>33</v>
      </c>
      <c r="V31" s="1" t="s">
        <v>1465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5.4253472222222224E-2</v>
      </c>
      <c r="AD31" s="39">
        <f t="shared" si="12"/>
        <v>-3.2194010416666661</v>
      </c>
      <c r="AE31" s="43">
        <v>-4.95</v>
      </c>
      <c r="AF31" s="43">
        <v>-5.5674521364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15.555</v>
      </c>
      <c r="D32" s="52">
        <v>18</v>
      </c>
      <c r="E32" s="52">
        <v>1</v>
      </c>
      <c r="F32" s="53">
        <v>279.99</v>
      </c>
      <c r="G32" s="53">
        <v>0</v>
      </c>
      <c r="H32" s="31">
        <f t="shared" si="1"/>
        <v>0</v>
      </c>
      <c r="I32" s="31">
        <f t="shared" si="2"/>
        <v>0.16904069893496187</v>
      </c>
      <c r="J32" s="32">
        <f t="shared" si="5"/>
        <v>47.329705294799979</v>
      </c>
      <c r="K32" s="32">
        <f t="shared" si="3"/>
        <v>2.6294280719333321</v>
      </c>
      <c r="L32" s="52">
        <v>29</v>
      </c>
      <c r="M32" s="33">
        <f t="shared" si="6"/>
        <v>0.62068965517241381</v>
      </c>
      <c r="N32" s="52">
        <v>148</v>
      </c>
      <c r="O32" s="34">
        <f t="shared" si="39"/>
        <v>2.5714285714285716</v>
      </c>
      <c r="P32" s="34">
        <f t="shared" si="39"/>
        <v>0.14285714285714285</v>
      </c>
      <c r="Q32" s="29">
        <f t="shared" si="8"/>
        <v>54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2.2237288135593221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5.4253472222222224E-2</v>
      </c>
      <c r="AD32" s="39">
        <f t="shared" si="12"/>
        <v>-1.3476562499999998</v>
      </c>
      <c r="AE32" s="58">
        <v>-4.95</v>
      </c>
      <c r="AF32" s="58">
        <v>-5.5674521364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3.5" customWidth="1"/>
    <col min="22" max="22" width="134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Info!B1:BJ5000""),3,FALSE),"""")"),"White-SPT-3, 16/3, 15FT, 3 Prong Plug")</f>
        <v>White-SPT-3, 16/3, 15FT, 3 Prong Plug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Info!B1:BJ5000""),2,FALSE),"""")"),"B01JN1JVE2")</f>
        <v>B01JN1JVE2</v>
      </c>
      <c r="B2" s="3" t="s">
        <v>1346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46.25" customHeight="1" x14ac:dyDescent="0.2">
      <c r="A3" s="76" t="s">
        <v>30</v>
      </c>
      <c r="B3" s="77"/>
      <c r="C3" s="47">
        <f>((AE32+AF32)/0.85)*-1</f>
        <v>10.015448652941178</v>
      </c>
      <c r="D3" s="5">
        <f>SUM(D4:D99765)</f>
        <v>1614</v>
      </c>
      <c r="E3" s="5"/>
      <c r="F3" s="6">
        <f t="shared" ref="F3:G3" si="0">SUM(F4:F99765)</f>
        <v>20397.270000000008</v>
      </c>
      <c r="G3" s="6">
        <f t="shared" si="0"/>
        <v>-2183.11</v>
      </c>
      <c r="H3" s="7">
        <f t="shared" ref="H3:H32" si="1">G3/F3*-1</f>
        <v>0.10702951914643476</v>
      </c>
      <c r="I3" s="8">
        <f t="shared" ref="I3:I32" si="2">J3/F3</f>
        <v>0.10510551122266544</v>
      </c>
      <c r="J3" s="6">
        <f>SUM(J4:J99765)</f>
        <v>2143.8654908967378</v>
      </c>
      <c r="K3" s="6">
        <f t="shared" ref="K3:K32" si="3">J3/D3</f>
        <v>1.3282933648678672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Sheet!a1:g5000""),2,FALSE),"""")"),"12 - March
8 - April
8 - May
4 - June
6 - July
3 - Aug
3 - Sept
8.5 - Oct
5 - Nov
5 - Dec
6.5 - Jan
6.5 - Feb")</f>
        <v>12 - March
8 - April
8 - May
4 - June
6 - July
3 - Aug
3 - Sept
8.5 - Oct
5 - Nov
5 - Dec
6.5 - Jan
6.5 -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QTY-75")</f>
        <v>Del QTY-75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QTY-330")</f>
        <v>US QTY-330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614</v>
      </c>
      <c r="X3" s="7">
        <f>W3/D3</f>
        <v>0.38042131350681535</v>
      </c>
      <c r="Y3" s="6"/>
      <c r="Z3" s="5"/>
      <c r="AA3" s="5"/>
      <c r="AB3" s="5"/>
      <c r="AC3" s="5"/>
      <c r="AD3" s="6">
        <f>SUM(AD4:AD99765)</f>
        <v>-65.132240568269594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Info!B2:BZ7000""),37,FALSE)),"""")*-1"),-3.563131355)</f>
        <v>-3.5631313549999999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1347</v>
      </c>
      <c r="C4" s="15">
        <f t="shared" ref="C4:C32" si="4">IFERROR(F4/D4," - ")</f>
        <v>11.051060606060613</v>
      </c>
      <c r="D4" s="16">
        <v>66</v>
      </c>
      <c r="E4" s="16">
        <v>0</v>
      </c>
      <c r="F4" s="17">
        <v>729.37000000000046</v>
      </c>
      <c r="G4" s="17">
        <v>0</v>
      </c>
      <c r="H4" s="18">
        <f t="shared" si="1"/>
        <v>0</v>
      </c>
      <c r="I4" s="18">
        <f t="shared" si="2"/>
        <v>0.15240527916083568</v>
      </c>
      <c r="J4" s="17">
        <f t="shared" ref="J4:J32" si="5">F4*0.85+G4+AF4*D4+D4*AE4+AG4+AD4</f>
        <v>111.15983846153878</v>
      </c>
      <c r="K4" s="17">
        <f t="shared" si="3"/>
        <v>1.6842399766899816</v>
      </c>
      <c r="L4" s="16">
        <v>86</v>
      </c>
      <c r="M4" s="19">
        <f t="shared" ref="M4:M32" si="6">IFERROR(D4/L4,"-")</f>
        <v>0.76744186046511631</v>
      </c>
      <c r="N4" s="16">
        <v>234</v>
      </c>
      <c r="O4" s="20">
        <f t="shared" ref="O4:P4" si="7">D4/7</f>
        <v>9.4285714285714288</v>
      </c>
      <c r="P4" s="20">
        <f t="shared" si="7"/>
        <v>0</v>
      </c>
      <c r="Q4" s="16">
        <f t="shared" ref="Q4:Q32" si="8">ROUNDDOWN(N4/(O4+P4),0)</f>
        <v>24</v>
      </c>
      <c r="R4" s="16"/>
      <c r="S4" s="21">
        <v>2.12284577993813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3.7592592592592594E-2</v>
      </c>
      <c r="AD4" s="25">
        <f t="shared" ref="AD4:AD32" si="12">IFERROR(AB4*AC4*D4*2,0)</f>
        <v>-3.4239333333333328</v>
      </c>
      <c r="AE4" s="25">
        <v>-4.9000000000000004</v>
      </c>
      <c r="AF4" s="25">
        <v>-2.7572837606837606</v>
      </c>
      <c r="AG4" s="25">
        <v>0</v>
      </c>
    </row>
    <row r="5" spans="1:33" ht="15.75" customHeight="1" x14ac:dyDescent="0.2">
      <c r="A5" s="28" t="s">
        <v>35</v>
      </c>
      <c r="B5" s="28" t="s">
        <v>1348</v>
      </c>
      <c r="C5" s="15">
        <f t="shared" si="4"/>
        <v>11.600869565217394</v>
      </c>
      <c r="D5" s="29">
        <v>46</v>
      </c>
      <c r="E5" s="29">
        <v>0</v>
      </c>
      <c r="F5" s="30">
        <v>533.6400000000001</v>
      </c>
      <c r="G5" s="30">
        <v>0</v>
      </c>
      <c r="H5" s="31">
        <f t="shared" si="1"/>
        <v>0</v>
      </c>
      <c r="I5" s="31">
        <f t="shared" si="2"/>
        <v>0.18649871828125847</v>
      </c>
      <c r="J5" s="32">
        <f t="shared" si="5"/>
        <v>99.523176023610787</v>
      </c>
      <c r="K5" s="32">
        <f t="shared" si="3"/>
        <v>2.1635473048611042</v>
      </c>
      <c r="L5" s="29">
        <v>91</v>
      </c>
      <c r="M5" s="33">
        <f t="shared" si="6"/>
        <v>0.50549450549450547</v>
      </c>
      <c r="N5" s="29">
        <v>174</v>
      </c>
      <c r="O5" s="34">
        <f t="shared" ref="O5:P5" si="13">D5/7</f>
        <v>6.5714285714285712</v>
      </c>
      <c r="P5" s="34">
        <f t="shared" si="13"/>
        <v>0</v>
      </c>
      <c r="Q5" s="29">
        <f t="shared" si="8"/>
        <v>26</v>
      </c>
      <c r="R5" s="29"/>
      <c r="S5" s="35">
        <v>2.4052953156822801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2.8918887601390501E-2</v>
      </c>
      <c r="AD5" s="39">
        <f t="shared" si="12"/>
        <v>-1.8357709849362689</v>
      </c>
      <c r="AE5" s="39">
        <v>-4.9000000000000004</v>
      </c>
      <c r="AF5" s="39">
        <v>-2.7572837606837606</v>
      </c>
      <c r="AG5" s="39">
        <v>0</v>
      </c>
    </row>
    <row r="6" spans="1:33" ht="15.75" customHeight="1" x14ac:dyDescent="0.2">
      <c r="A6" s="28" t="s">
        <v>37</v>
      </c>
      <c r="B6" s="28" t="s">
        <v>234</v>
      </c>
      <c r="C6" s="15">
        <f t="shared" si="4"/>
        <v>13.438235294117648</v>
      </c>
      <c r="D6" s="29">
        <v>17</v>
      </c>
      <c r="E6" s="29">
        <v>2</v>
      </c>
      <c r="F6" s="30">
        <v>228.45000000000002</v>
      </c>
      <c r="G6" s="30">
        <v>-0.08</v>
      </c>
      <c r="H6" s="31">
        <f t="shared" si="1"/>
        <v>3.5018603633180123E-4</v>
      </c>
      <c r="I6" s="31">
        <f t="shared" si="2"/>
        <v>0.27687031820256525</v>
      </c>
      <c r="J6" s="32">
        <f t="shared" si="5"/>
        <v>63.251024193376033</v>
      </c>
      <c r="K6" s="32">
        <f t="shared" si="3"/>
        <v>3.7206484819632961</v>
      </c>
      <c r="L6" s="29">
        <v>79</v>
      </c>
      <c r="M6" s="33">
        <f t="shared" si="6"/>
        <v>0.21518987341772153</v>
      </c>
      <c r="N6" s="29">
        <v>158</v>
      </c>
      <c r="O6" s="34">
        <f t="shared" ref="O6:P6" si="14">D6/7</f>
        <v>2.4285714285714284</v>
      </c>
      <c r="P6" s="34">
        <f t="shared" si="14"/>
        <v>0.2857142857142857</v>
      </c>
      <c r="Q6" s="29">
        <f t="shared" si="8"/>
        <v>58</v>
      </c>
      <c r="R6" s="29"/>
      <c r="S6" s="35">
        <v>2.5032107413893701</v>
      </c>
      <c r="T6" s="28">
        <v>1920</v>
      </c>
      <c r="U6" s="36">
        <v>180</v>
      </c>
      <c r="V6" s="37" t="s">
        <v>1349</v>
      </c>
      <c r="W6" s="28">
        <v>0</v>
      </c>
      <c r="X6" s="38">
        <f t="shared" si="9"/>
        <v>0</v>
      </c>
      <c r="Y6" s="39">
        <f t="shared" si="10"/>
        <v>0.08</v>
      </c>
      <c r="Z6" s="28">
        <v>1</v>
      </c>
      <c r="AA6" s="28" t="s">
        <v>34</v>
      </c>
      <c r="AB6" s="40">
        <f t="shared" si="11"/>
        <v>-0.69</v>
      </c>
      <c r="AC6" s="41">
        <v>2.8885416666666667E-2</v>
      </c>
      <c r="AD6" s="39">
        <f t="shared" si="12"/>
        <v>-0.67765187500000001</v>
      </c>
      <c r="AE6" s="39">
        <v>-4.9000000000000004</v>
      </c>
      <c r="AF6" s="39">
        <v>-2.7572837606837606</v>
      </c>
      <c r="AG6" s="39">
        <v>0</v>
      </c>
    </row>
    <row r="7" spans="1:33" ht="15.75" customHeight="1" x14ac:dyDescent="0.2">
      <c r="A7" s="28" t="s">
        <v>39</v>
      </c>
      <c r="B7" s="28" t="s">
        <v>1350</v>
      </c>
      <c r="C7" s="15">
        <f t="shared" si="4"/>
        <v>13.384285714285717</v>
      </c>
      <c r="D7" s="29">
        <v>21</v>
      </c>
      <c r="E7" s="29">
        <v>3</v>
      </c>
      <c r="F7" s="30">
        <v>281.07000000000005</v>
      </c>
      <c r="G7" s="30">
        <v>0</v>
      </c>
      <c r="H7" s="31">
        <f t="shared" si="1"/>
        <v>0</v>
      </c>
      <c r="I7" s="31">
        <f t="shared" si="2"/>
        <v>0.27491173604668251</v>
      </c>
      <c r="J7" s="32">
        <f t="shared" si="5"/>
        <v>77.26944165064107</v>
      </c>
      <c r="K7" s="32">
        <f t="shared" si="3"/>
        <v>3.6794972214590986</v>
      </c>
      <c r="L7" s="29">
        <v>63</v>
      </c>
      <c r="M7" s="33">
        <f t="shared" si="6"/>
        <v>0.33333333333333331</v>
      </c>
      <c r="N7" s="29">
        <v>136</v>
      </c>
      <c r="O7" s="34">
        <f t="shared" ref="O7:P7" si="15">D7/7</f>
        <v>3</v>
      </c>
      <c r="P7" s="34">
        <f t="shared" si="15"/>
        <v>0.42857142857142855</v>
      </c>
      <c r="Q7" s="29">
        <f t="shared" si="8"/>
        <v>39</v>
      </c>
      <c r="R7" s="29"/>
      <c r="S7" s="35">
        <v>2.4902255639097701</v>
      </c>
      <c r="T7" s="28">
        <v>1350</v>
      </c>
      <c r="U7" s="36">
        <v>180</v>
      </c>
      <c r="V7" s="37" t="s">
        <v>1351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2.8885416666666667E-2</v>
      </c>
      <c r="AD7" s="39">
        <f t="shared" si="12"/>
        <v>-0.83709937499999998</v>
      </c>
      <c r="AE7" s="39">
        <v>-4.9000000000000004</v>
      </c>
      <c r="AF7" s="39">
        <v>-2.7572837606837606</v>
      </c>
      <c r="AG7" s="39">
        <v>0</v>
      </c>
    </row>
    <row r="8" spans="1:33" ht="15.75" customHeight="1" x14ac:dyDescent="0.2">
      <c r="A8" s="28" t="s">
        <v>41</v>
      </c>
      <c r="B8" s="28" t="s">
        <v>113</v>
      </c>
      <c r="C8" s="15">
        <f t="shared" si="4"/>
        <v>12.334411764705878</v>
      </c>
      <c r="D8" s="29">
        <v>34</v>
      </c>
      <c r="E8" s="29">
        <v>1</v>
      </c>
      <c r="F8" s="30">
        <v>419.36999999999989</v>
      </c>
      <c r="G8" s="30">
        <v>-0.05</v>
      </c>
      <c r="H8" s="31">
        <f t="shared" si="1"/>
        <v>1.1922645873572267E-4</v>
      </c>
      <c r="I8" s="31">
        <f t="shared" si="2"/>
        <v>0.22562223394615705</v>
      </c>
      <c r="J8" s="32">
        <f t="shared" si="5"/>
        <v>94.61919624999986</v>
      </c>
      <c r="K8" s="32">
        <f t="shared" si="3"/>
        <v>2.7829175367647019</v>
      </c>
      <c r="L8" s="29">
        <v>59</v>
      </c>
      <c r="M8" s="33">
        <f t="shared" si="6"/>
        <v>0.57627118644067798</v>
      </c>
      <c r="N8" s="29">
        <v>282</v>
      </c>
      <c r="O8" s="34">
        <f t="shared" ref="O8:P8" si="16">D8/7</f>
        <v>4.8571428571428568</v>
      </c>
      <c r="P8" s="34">
        <f t="shared" si="16"/>
        <v>0.14285714285714285</v>
      </c>
      <c r="Q8" s="29">
        <f t="shared" si="8"/>
        <v>56</v>
      </c>
      <c r="R8" s="29"/>
      <c r="S8" s="35">
        <v>1.91690381331815</v>
      </c>
      <c r="T8" s="28">
        <v>1170</v>
      </c>
      <c r="U8" s="36">
        <v>330</v>
      </c>
      <c r="V8" s="37" t="s">
        <v>1352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2.8885416666666667E-2</v>
      </c>
      <c r="AD8" s="39">
        <f t="shared" si="12"/>
        <v>-1.35530375</v>
      </c>
      <c r="AE8" s="39">
        <v>-4.9000000000000004</v>
      </c>
      <c r="AF8" s="39">
        <v>-2.76</v>
      </c>
      <c r="AG8" s="39">
        <v>0</v>
      </c>
    </row>
    <row r="9" spans="1:33" ht="15.75" customHeight="1" x14ac:dyDescent="0.2">
      <c r="A9" s="28" t="s">
        <v>43</v>
      </c>
      <c r="B9" s="28" t="s">
        <v>117</v>
      </c>
      <c r="C9" s="15">
        <f t="shared" si="4"/>
        <v>12.169532710280384</v>
      </c>
      <c r="D9" s="29">
        <v>107</v>
      </c>
      <c r="E9" s="29">
        <v>1</v>
      </c>
      <c r="F9" s="30">
        <v>1302.140000000001</v>
      </c>
      <c r="G9" s="30">
        <v>-168.35000000000002</v>
      </c>
      <c r="H9" s="31">
        <f t="shared" si="1"/>
        <v>0.12928717342221258</v>
      </c>
      <c r="I9" s="31">
        <f t="shared" si="2"/>
        <v>8.3845471123046689E-2</v>
      </c>
      <c r="J9" s="32">
        <f t="shared" si="5"/>
        <v>109.1785417681641</v>
      </c>
      <c r="K9" s="32">
        <f t="shared" si="3"/>
        <v>1.0203602034407859</v>
      </c>
      <c r="L9" s="29">
        <v>179</v>
      </c>
      <c r="M9" s="33">
        <f t="shared" si="6"/>
        <v>0.5977653631284916</v>
      </c>
      <c r="N9" s="29">
        <v>176</v>
      </c>
      <c r="O9" s="34">
        <f t="shared" ref="O9:P9" si="17">D9/7</f>
        <v>15.285714285714286</v>
      </c>
      <c r="P9" s="34">
        <f t="shared" si="17"/>
        <v>0.14285714285714285</v>
      </c>
      <c r="Q9" s="29">
        <f t="shared" si="8"/>
        <v>11</v>
      </c>
      <c r="R9" s="29"/>
      <c r="S9" s="35">
        <v>2.3280423280423199</v>
      </c>
      <c r="T9" s="28">
        <v>1170</v>
      </c>
      <c r="U9" s="36">
        <v>120</v>
      </c>
      <c r="V9" s="37" t="s">
        <v>1353</v>
      </c>
      <c r="W9" s="28">
        <v>78</v>
      </c>
      <c r="X9" s="38">
        <f t="shared" si="9"/>
        <v>0.7289719626168224</v>
      </c>
      <c r="Y9" s="39">
        <f t="shared" si="10"/>
        <v>1.6033333333333335</v>
      </c>
      <c r="Z9" s="28">
        <v>27</v>
      </c>
      <c r="AA9" s="28" t="s">
        <v>34</v>
      </c>
      <c r="AB9" s="40">
        <f t="shared" si="11"/>
        <v>-0.69</v>
      </c>
      <c r="AC9" s="41">
        <v>2.8885416666666667E-2</v>
      </c>
      <c r="AD9" s="39">
        <f t="shared" si="12"/>
        <v>-4.2652206249999995</v>
      </c>
      <c r="AE9" s="39">
        <v>-4.9000000000000004</v>
      </c>
      <c r="AF9" s="39">
        <v>-2.8105162393162302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12.908888888888884</v>
      </c>
      <c r="D10" s="29">
        <v>72</v>
      </c>
      <c r="E10" s="29">
        <v>0</v>
      </c>
      <c r="F10" s="30">
        <v>929.4399999999996</v>
      </c>
      <c r="G10" s="30">
        <v>-41.27</v>
      </c>
      <c r="H10" s="31">
        <f t="shared" si="1"/>
        <v>4.4403081425374441E-2</v>
      </c>
      <c r="I10" s="31">
        <f t="shared" si="2"/>
        <v>0.20520611956579354</v>
      </c>
      <c r="J10" s="32">
        <f t="shared" si="5"/>
        <v>190.72677576923107</v>
      </c>
      <c r="K10" s="32">
        <f t="shared" si="3"/>
        <v>2.6489829967948761</v>
      </c>
      <c r="L10" s="29">
        <v>99</v>
      </c>
      <c r="M10" s="33">
        <f t="shared" si="6"/>
        <v>0.72727272727272729</v>
      </c>
      <c r="N10" s="29">
        <v>39</v>
      </c>
      <c r="O10" s="34">
        <f t="shared" ref="O10:P10" si="18">D10/7</f>
        <v>10.285714285714286</v>
      </c>
      <c r="P10" s="34">
        <f t="shared" si="18"/>
        <v>0</v>
      </c>
      <c r="Q10" s="29">
        <f t="shared" si="8"/>
        <v>3</v>
      </c>
      <c r="R10" s="29"/>
      <c r="S10" s="35">
        <v>2.9863672814755402</v>
      </c>
      <c r="T10" s="28">
        <v>1170</v>
      </c>
      <c r="U10" s="36">
        <v>120</v>
      </c>
      <c r="V10" s="37" t="s">
        <v>1354</v>
      </c>
      <c r="W10" s="28">
        <v>18</v>
      </c>
      <c r="X10" s="38">
        <f t="shared" si="9"/>
        <v>0.25</v>
      </c>
      <c r="Y10" s="39">
        <f t="shared" si="10"/>
        <v>2.1721052631578948</v>
      </c>
      <c r="Z10" s="28">
        <v>1</v>
      </c>
      <c r="AA10" s="28" t="s">
        <v>34</v>
      </c>
      <c r="AB10" s="40">
        <f t="shared" si="11"/>
        <v>-0.69</v>
      </c>
      <c r="AC10" s="41">
        <v>2.8885416666666667E-2</v>
      </c>
      <c r="AD10" s="39">
        <f t="shared" si="12"/>
        <v>-2.8700549999999998</v>
      </c>
      <c r="AE10" s="39">
        <v>-4.9000000000000004</v>
      </c>
      <c r="AF10" s="39">
        <v>-2.8105162393162302</v>
      </c>
      <c r="AG10" s="39">
        <v>0</v>
      </c>
    </row>
    <row r="11" spans="1:33" ht="15.75" customHeight="1" x14ac:dyDescent="0.2">
      <c r="A11" s="28" t="s">
        <v>47</v>
      </c>
      <c r="B11" s="28" t="s">
        <v>113</v>
      </c>
      <c r="C11" s="15">
        <f t="shared" si="4"/>
        <v>11.564166666666665</v>
      </c>
      <c r="D11" s="29">
        <v>12</v>
      </c>
      <c r="E11" s="29">
        <v>0</v>
      </c>
      <c r="F11" s="30">
        <v>138.76999999999998</v>
      </c>
      <c r="G11" s="30">
        <v>-0.05</v>
      </c>
      <c r="H11" s="31">
        <f t="shared" si="1"/>
        <v>3.6030842401095346E-4</v>
      </c>
      <c r="I11" s="31">
        <f t="shared" si="2"/>
        <v>0.17943332585000521</v>
      </c>
      <c r="J11" s="32">
        <f t="shared" si="5"/>
        <v>24.89996262820522</v>
      </c>
      <c r="K11" s="32">
        <f t="shared" si="3"/>
        <v>2.0749968856837682</v>
      </c>
      <c r="L11" s="29">
        <v>43</v>
      </c>
      <c r="M11" s="33">
        <f t="shared" si="6"/>
        <v>0.27906976744186046</v>
      </c>
      <c r="N11" s="29">
        <v>378</v>
      </c>
      <c r="O11" s="34">
        <f t="shared" ref="O11:P11" si="19">D11/7</f>
        <v>1.7142857142857142</v>
      </c>
      <c r="P11" s="34">
        <f t="shared" si="19"/>
        <v>0</v>
      </c>
      <c r="Q11" s="29">
        <f t="shared" si="8"/>
        <v>220</v>
      </c>
      <c r="R11" s="29"/>
      <c r="S11" s="35">
        <v>2.2682418346073598</v>
      </c>
      <c r="T11" s="28">
        <v>2523</v>
      </c>
      <c r="U11" s="36">
        <v>120</v>
      </c>
      <c r="V11" s="37" t="s">
        <v>1355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2.8885416666666667E-2</v>
      </c>
      <c r="AD11" s="39">
        <f t="shared" si="12"/>
        <v>-0.4783425</v>
      </c>
      <c r="AE11" s="39">
        <v>-4.9000000000000004</v>
      </c>
      <c r="AF11" s="39">
        <v>-2.8105162393162302</v>
      </c>
      <c r="AG11" s="39">
        <v>0</v>
      </c>
    </row>
    <row r="12" spans="1:33" ht="15.75" customHeight="1" x14ac:dyDescent="0.2">
      <c r="A12" s="28" t="s">
        <v>49</v>
      </c>
      <c r="B12" s="28" t="s">
        <v>242</v>
      </c>
      <c r="C12" s="15">
        <f t="shared" si="4"/>
        <v>12.012500000000001</v>
      </c>
      <c r="D12" s="29">
        <v>76</v>
      </c>
      <c r="E12" s="29">
        <v>0</v>
      </c>
      <c r="F12" s="30">
        <v>912.95</v>
      </c>
      <c r="G12" s="30">
        <v>-74.150000000000006</v>
      </c>
      <c r="H12" s="31">
        <f t="shared" si="1"/>
        <v>8.1220220165397886E-2</v>
      </c>
      <c r="I12" s="31">
        <f t="shared" si="2"/>
        <v>0.12358701277393781</v>
      </c>
      <c r="J12" s="32">
        <f t="shared" si="5"/>
        <v>112.82876331196653</v>
      </c>
      <c r="K12" s="32">
        <f t="shared" si="3"/>
        <v>1.4845889909469279</v>
      </c>
      <c r="L12" s="29">
        <v>82</v>
      </c>
      <c r="M12" s="33">
        <f t="shared" si="6"/>
        <v>0.92682926829268297</v>
      </c>
      <c r="N12" s="29">
        <v>313</v>
      </c>
      <c r="O12" s="34">
        <f t="shared" ref="O12:P12" si="20">D12/7</f>
        <v>10.857142857142858</v>
      </c>
      <c r="P12" s="34">
        <f t="shared" si="20"/>
        <v>0</v>
      </c>
      <c r="Q12" s="29">
        <f t="shared" si="8"/>
        <v>28</v>
      </c>
      <c r="R12" s="29"/>
      <c r="S12" s="35">
        <v>2.5562700964630198</v>
      </c>
      <c r="T12" s="28">
        <v>1920</v>
      </c>
      <c r="U12" s="36">
        <v>330</v>
      </c>
      <c r="V12" s="37" t="s">
        <v>1356</v>
      </c>
      <c r="W12" s="28">
        <v>30</v>
      </c>
      <c r="X12" s="38">
        <f t="shared" si="9"/>
        <v>0.39473684210526316</v>
      </c>
      <c r="Y12" s="39">
        <f t="shared" si="10"/>
        <v>2.1185714285714288</v>
      </c>
      <c r="Z12" s="28">
        <v>5</v>
      </c>
      <c r="AA12" s="28" t="s">
        <v>34</v>
      </c>
      <c r="AB12" s="40">
        <f t="shared" si="11"/>
        <v>-0.69</v>
      </c>
      <c r="AC12" s="41">
        <v>2.8885416666666667E-2</v>
      </c>
      <c r="AD12" s="39">
        <f t="shared" si="12"/>
        <v>-3.0295025</v>
      </c>
      <c r="AE12" s="39">
        <v>-4.9000000000000004</v>
      </c>
      <c r="AF12" s="39">
        <v>-2.8105162393162302</v>
      </c>
      <c r="AG12" s="39">
        <v>0</v>
      </c>
    </row>
    <row r="13" spans="1:33" ht="15.75" customHeight="1" x14ac:dyDescent="0.2">
      <c r="A13" s="28" t="s">
        <v>51</v>
      </c>
      <c r="B13" s="28" t="s">
        <v>244</v>
      </c>
      <c r="C13" s="15">
        <f t="shared" si="4"/>
        <v>12.926341463414635</v>
      </c>
      <c r="D13" s="29">
        <v>123</v>
      </c>
      <c r="E13" s="29">
        <v>0</v>
      </c>
      <c r="F13" s="32">
        <v>1589.94</v>
      </c>
      <c r="G13" s="30">
        <v>-141.22000000000003</v>
      </c>
      <c r="H13" s="31">
        <f t="shared" si="1"/>
        <v>8.8820961797300535E-2</v>
      </c>
      <c r="I13" s="31">
        <f t="shared" si="2"/>
        <v>0.15943141840258152</v>
      </c>
      <c r="J13" s="32">
        <f t="shared" si="5"/>
        <v>253.48638937500047</v>
      </c>
      <c r="K13" s="32">
        <f t="shared" si="3"/>
        <v>2.0608649542682964</v>
      </c>
      <c r="L13" s="29">
        <v>92</v>
      </c>
      <c r="M13" s="33">
        <f t="shared" si="6"/>
        <v>1.3369565217391304</v>
      </c>
      <c r="N13" s="29">
        <v>302</v>
      </c>
      <c r="O13" s="34">
        <f t="shared" ref="O13:P13" si="21">D13/7</f>
        <v>17.571428571428573</v>
      </c>
      <c r="P13" s="34">
        <f t="shared" si="21"/>
        <v>0</v>
      </c>
      <c r="Q13" s="29">
        <f t="shared" si="8"/>
        <v>17</v>
      </c>
      <c r="R13" s="29"/>
      <c r="S13" s="35">
        <v>2.1592178770949699</v>
      </c>
      <c r="T13" s="28">
        <v>1530</v>
      </c>
      <c r="U13" s="36">
        <v>240</v>
      </c>
      <c r="V13" s="37" t="s">
        <v>1357</v>
      </c>
      <c r="W13" s="28">
        <v>77</v>
      </c>
      <c r="X13" s="38">
        <f t="shared" si="9"/>
        <v>0.62601626016260159</v>
      </c>
      <c r="Y13" s="39">
        <f t="shared" si="10"/>
        <v>1.4865263157894739</v>
      </c>
      <c r="Z13" s="28">
        <v>18</v>
      </c>
      <c r="AA13" s="28" t="s">
        <v>34</v>
      </c>
      <c r="AB13" s="40">
        <f t="shared" si="11"/>
        <v>-0.69</v>
      </c>
      <c r="AC13" s="41">
        <v>2.8885416666666667E-2</v>
      </c>
      <c r="AD13" s="39">
        <f t="shared" si="12"/>
        <v>-4.9030106249999994</v>
      </c>
      <c r="AE13" s="39">
        <v>-4.9000000000000004</v>
      </c>
      <c r="AF13" s="39">
        <v>-2.8385333333333298</v>
      </c>
      <c r="AG13" s="39">
        <v>0</v>
      </c>
    </row>
    <row r="14" spans="1:33" ht="15.75" customHeight="1" x14ac:dyDescent="0.2">
      <c r="A14" s="28" t="s">
        <v>53</v>
      </c>
      <c r="B14" s="28" t="s">
        <v>1358</v>
      </c>
      <c r="C14" s="15">
        <f t="shared" si="4"/>
        <v>14.11704918032787</v>
      </c>
      <c r="D14" s="29">
        <v>61</v>
      </c>
      <c r="E14" s="29">
        <v>0</v>
      </c>
      <c r="F14" s="32">
        <v>861.1400000000001</v>
      </c>
      <c r="G14" s="30">
        <v>-121.8</v>
      </c>
      <c r="H14" s="31">
        <f t="shared" si="1"/>
        <v>0.14144041619248901</v>
      </c>
      <c r="I14" s="31">
        <f t="shared" si="2"/>
        <v>0.15756658881444011</v>
      </c>
      <c r="J14" s="32">
        <f t="shared" si="5"/>
        <v>135.68689229166696</v>
      </c>
      <c r="K14" s="32">
        <f t="shared" si="3"/>
        <v>2.2243752834699504</v>
      </c>
      <c r="L14" s="29">
        <v>136</v>
      </c>
      <c r="M14" s="33">
        <f t="shared" si="6"/>
        <v>0.4485294117647059</v>
      </c>
      <c r="N14" s="29">
        <v>496</v>
      </c>
      <c r="O14" s="34">
        <f t="shared" ref="O14:P14" si="22">D14/7</f>
        <v>8.7142857142857135</v>
      </c>
      <c r="P14" s="34">
        <f t="shared" si="22"/>
        <v>0</v>
      </c>
      <c r="Q14" s="29">
        <f t="shared" si="8"/>
        <v>56</v>
      </c>
      <c r="R14" s="29"/>
      <c r="S14" s="35">
        <v>2.6862925482980602</v>
      </c>
      <c r="T14" s="28">
        <v>1290</v>
      </c>
      <c r="U14" s="36">
        <v>150</v>
      </c>
      <c r="V14" s="37" t="s">
        <v>1359</v>
      </c>
      <c r="W14" s="28">
        <v>36</v>
      </c>
      <c r="X14" s="38">
        <f t="shared" si="9"/>
        <v>0.5901639344262295</v>
      </c>
      <c r="Y14" s="39">
        <f t="shared" si="10"/>
        <v>2.1</v>
      </c>
      <c r="Z14" s="28">
        <v>22</v>
      </c>
      <c r="AA14" s="28" t="s">
        <v>34</v>
      </c>
      <c r="AB14" s="40">
        <f t="shared" si="11"/>
        <v>-0.69</v>
      </c>
      <c r="AC14" s="41">
        <v>2.8885416666666667E-2</v>
      </c>
      <c r="AD14" s="39">
        <f t="shared" si="12"/>
        <v>-2.4315743749999998</v>
      </c>
      <c r="AE14" s="39">
        <v>-4.9000000000000004</v>
      </c>
      <c r="AF14" s="39">
        <v>-2.8385333333333298</v>
      </c>
      <c r="AG14" s="39">
        <v>0</v>
      </c>
    </row>
    <row r="15" spans="1:33" ht="15.75" customHeight="1" x14ac:dyDescent="0.2">
      <c r="A15" s="28" t="s">
        <v>54</v>
      </c>
      <c r="B15" s="28" t="s">
        <v>1360</v>
      </c>
      <c r="C15" s="15">
        <f t="shared" si="4"/>
        <v>14.661818181818179</v>
      </c>
      <c r="D15" s="29">
        <v>55</v>
      </c>
      <c r="E15" s="29">
        <v>2</v>
      </c>
      <c r="F15" s="32">
        <v>806.39999999999986</v>
      </c>
      <c r="G15" s="30">
        <v>-118.64000000000003</v>
      </c>
      <c r="H15" s="31">
        <f t="shared" si="1"/>
        <v>0.14712301587301593</v>
      </c>
      <c r="I15" s="31">
        <f t="shared" si="2"/>
        <v>0.15121312443163035</v>
      </c>
      <c r="J15" s="32">
        <f t="shared" si="5"/>
        <v>121.93826354166669</v>
      </c>
      <c r="K15" s="32">
        <f t="shared" si="3"/>
        <v>2.2170593371212126</v>
      </c>
      <c r="L15" s="29">
        <v>127</v>
      </c>
      <c r="M15" s="33">
        <f t="shared" si="6"/>
        <v>0.43307086614173229</v>
      </c>
      <c r="N15" s="29">
        <v>438</v>
      </c>
      <c r="O15" s="34">
        <f t="shared" ref="O15:P15" si="23">D15/7</f>
        <v>7.8571428571428568</v>
      </c>
      <c r="P15" s="34">
        <f t="shared" si="23"/>
        <v>0.2857142857142857</v>
      </c>
      <c r="Q15" s="29">
        <f t="shared" si="8"/>
        <v>53</v>
      </c>
      <c r="R15" s="29"/>
      <c r="S15" s="35">
        <v>2.9717741935483799</v>
      </c>
      <c r="T15" s="28">
        <v>1290</v>
      </c>
      <c r="U15" s="36">
        <v>150</v>
      </c>
      <c r="V15" s="37" t="s">
        <v>1361</v>
      </c>
      <c r="W15" s="28">
        <v>27</v>
      </c>
      <c r="X15" s="38">
        <f t="shared" si="9"/>
        <v>0.49090909090909091</v>
      </c>
      <c r="Y15" s="39">
        <f t="shared" si="10"/>
        <v>2.1970370370370378</v>
      </c>
      <c r="Z15" s="28">
        <v>27</v>
      </c>
      <c r="AA15" s="28" t="s">
        <v>34</v>
      </c>
      <c r="AB15" s="40">
        <f t="shared" si="11"/>
        <v>-0.69</v>
      </c>
      <c r="AC15" s="41">
        <v>2.8885416666666667E-2</v>
      </c>
      <c r="AD15" s="39">
        <f t="shared" si="12"/>
        <v>-2.1924031249999998</v>
      </c>
      <c r="AE15" s="39">
        <v>-4.9000000000000004</v>
      </c>
      <c r="AF15" s="39">
        <v>-3.1485333333333299</v>
      </c>
      <c r="AG15" s="39">
        <v>0</v>
      </c>
    </row>
    <row r="16" spans="1:33" ht="15.75" customHeight="1" x14ac:dyDescent="0.2">
      <c r="A16" s="28" t="s">
        <v>56</v>
      </c>
      <c r="B16" s="28" t="s">
        <v>1362</v>
      </c>
      <c r="C16" s="15">
        <f t="shared" si="4"/>
        <v>13.357457627118654</v>
      </c>
      <c r="D16" s="29">
        <v>59</v>
      </c>
      <c r="E16" s="29">
        <v>1</v>
      </c>
      <c r="F16" s="32">
        <v>788.0900000000006</v>
      </c>
      <c r="G16" s="30">
        <v>-91.239999999999981</v>
      </c>
      <c r="H16" s="31">
        <f t="shared" si="1"/>
        <v>0.11577357915974053</v>
      </c>
      <c r="I16" s="31">
        <f t="shared" si="2"/>
        <v>0.1286923862862541</v>
      </c>
      <c r="J16" s="32">
        <f t="shared" si="5"/>
        <v>101.42118270833407</v>
      </c>
      <c r="K16" s="32">
        <f t="shared" si="3"/>
        <v>1.7190030967514249</v>
      </c>
      <c r="L16" s="29">
        <v>87</v>
      </c>
      <c r="M16" s="33">
        <f t="shared" si="6"/>
        <v>0.67816091954022983</v>
      </c>
      <c r="N16" s="29">
        <v>534</v>
      </c>
      <c r="O16" s="34">
        <f t="shared" ref="O16:P16" si="24">D16/7</f>
        <v>8.4285714285714288</v>
      </c>
      <c r="P16" s="34">
        <f t="shared" si="24"/>
        <v>0.14285714285714285</v>
      </c>
      <c r="Q16" s="29">
        <f t="shared" si="8"/>
        <v>62</v>
      </c>
      <c r="R16" s="29"/>
      <c r="S16" s="35">
        <v>2.2298507462686499</v>
      </c>
      <c r="T16" s="28">
        <v>1290</v>
      </c>
      <c r="U16" s="36">
        <v>150</v>
      </c>
      <c r="V16" s="37" t="s">
        <v>1361</v>
      </c>
      <c r="W16" s="28">
        <v>26</v>
      </c>
      <c r="X16" s="38">
        <f t="shared" si="9"/>
        <v>0.44067796610169491</v>
      </c>
      <c r="Y16" s="39">
        <f t="shared" si="10"/>
        <v>3.1462068965517234</v>
      </c>
      <c r="Z16" s="28">
        <v>3</v>
      </c>
      <c r="AA16" s="28" t="s">
        <v>34</v>
      </c>
      <c r="AB16" s="40">
        <f t="shared" si="11"/>
        <v>-0.69</v>
      </c>
      <c r="AC16" s="41">
        <v>2.8885416666666667E-2</v>
      </c>
      <c r="AD16" s="39">
        <f t="shared" si="12"/>
        <v>-2.351850625</v>
      </c>
      <c r="AE16" s="39">
        <v>-4.9000000000000004</v>
      </c>
      <c r="AF16" s="39">
        <v>-3.1485333333333299</v>
      </c>
      <c r="AG16" s="39">
        <v>0</v>
      </c>
    </row>
    <row r="17" spans="1:33" ht="15.75" customHeight="1" x14ac:dyDescent="0.2">
      <c r="A17" s="28" t="s">
        <v>58</v>
      </c>
      <c r="B17" s="28" t="s">
        <v>532</v>
      </c>
      <c r="C17" s="15">
        <f t="shared" si="4"/>
        <v>11.996326530612258</v>
      </c>
      <c r="D17" s="29">
        <v>98</v>
      </c>
      <c r="E17" s="29">
        <v>0</v>
      </c>
      <c r="F17" s="32">
        <v>1175.6400000000012</v>
      </c>
      <c r="G17" s="30">
        <v>-214.41</v>
      </c>
      <c r="H17" s="31">
        <f t="shared" si="1"/>
        <v>0.18237725834439095</v>
      </c>
      <c r="I17" s="31">
        <f t="shared" si="2"/>
        <v>-6.6165921682362948E-3</v>
      </c>
      <c r="J17" s="32">
        <f t="shared" si="5"/>
        <v>-7.7787304166653257</v>
      </c>
      <c r="K17" s="32">
        <f t="shared" si="3"/>
        <v>-7.9374800170054341E-2</v>
      </c>
      <c r="L17" s="29">
        <v>148</v>
      </c>
      <c r="M17" s="33">
        <f t="shared" si="6"/>
        <v>0.66216216216216217</v>
      </c>
      <c r="N17" s="29">
        <v>441</v>
      </c>
      <c r="O17" s="34">
        <f t="shared" ref="O17:P17" si="25">D17/7</f>
        <v>14</v>
      </c>
      <c r="P17" s="34">
        <f t="shared" si="25"/>
        <v>0</v>
      </c>
      <c r="Q17" s="29">
        <f t="shared" si="8"/>
        <v>31</v>
      </c>
      <c r="R17" s="29"/>
      <c r="S17" s="35">
        <v>2.1238938053097298</v>
      </c>
      <c r="T17" s="28">
        <v>1050</v>
      </c>
      <c r="U17" s="36">
        <v>150</v>
      </c>
      <c r="V17" s="37" t="s">
        <v>1363</v>
      </c>
      <c r="W17" s="28">
        <v>51</v>
      </c>
      <c r="X17" s="38">
        <f t="shared" si="9"/>
        <v>0.52040816326530615</v>
      </c>
      <c r="Y17" s="39">
        <f t="shared" si="10"/>
        <v>3.2986153846153847</v>
      </c>
      <c r="Z17" s="28">
        <v>14</v>
      </c>
      <c r="AA17" s="28" t="s">
        <v>34</v>
      </c>
      <c r="AB17" s="40">
        <f t="shared" si="11"/>
        <v>-0.69</v>
      </c>
      <c r="AC17" s="41">
        <v>2.8885416666666667E-2</v>
      </c>
      <c r="AD17" s="39">
        <f t="shared" si="12"/>
        <v>-3.9064637499999999</v>
      </c>
      <c r="AE17" s="39">
        <v>-4.9000000000000004</v>
      </c>
      <c r="AF17" s="39">
        <v>-3.1485333333333299</v>
      </c>
      <c r="AG17" s="39">
        <v>0</v>
      </c>
    </row>
    <row r="18" spans="1:33" ht="15.75" customHeight="1" x14ac:dyDescent="0.2">
      <c r="A18" s="28" t="s">
        <v>59</v>
      </c>
      <c r="B18" s="28" t="s">
        <v>516</v>
      </c>
      <c r="C18" s="15">
        <f t="shared" si="4"/>
        <v>12.941232876712329</v>
      </c>
      <c r="D18" s="29">
        <v>73</v>
      </c>
      <c r="E18" s="29">
        <v>2</v>
      </c>
      <c r="F18" s="32">
        <v>944.71</v>
      </c>
      <c r="G18" s="30">
        <v>-146.86999999999998</v>
      </c>
      <c r="H18" s="31">
        <f t="shared" si="1"/>
        <v>0.15546569846831299</v>
      </c>
      <c r="I18" s="31">
        <f t="shared" si="2"/>
        <v>6.9524668725499741E-2</v>
      </c>
      <c r="J18" s="32">
        <f t="shared" si="5"/>
        <v>65.680649791666866</v>
      </c>
      <c r="K18" s="32">
        <f t="shared" si="3"/>
        <v>0.89973492865297078</v>
      </c>
      <c r="L18" s="29">
        <v>106</v>
      </c>
      <c r="M18" s="33">
        <f t="shared" si="6"/>
        <v>0.68867924528301883</v>
      </c>
      <c r="N18" s="29">
        <v>593</v>
      </c>
      <c r="O18" s="34">
        <f t="shared" ref="O18:P18" si="26">D18/7</f>
        <v>10.428571428571429</v>
      </c>
      <c r="P18" s="34">
        <f t="shared" si="26"/>
        <v>0.2857142857142857</v>
      </c>
      <c r="Q18" s="29">
        <f t="shared" si="8"/>
        <v>55</v>
      </c>
      <c r="R18" s="29"/>
      <c r="S18" s="35">
        <v>2.1808293677770201</v>
      </c>
      <c r="T18" s="28">
        <v>900</v>
      </c>
      <c r="U18" s="36">
        <v>0</v>
      </c>
      <c r="V18" s="37" t="s">
        <v>1364</v>
      </c>
      <c r="W18" s="28">
        <v>33</v>
      </c>
      <c r="X18" s="38">
        <f t="shared" si="9"/>
        <v>0.45205479452054792</v>
      </c>
      <c r="Y18" s="39">
        <f t="shared" si="10"/>
        <v>1.8591139240506327</v>
      </c>
      <c r="Z18" s="28">
        <v>46</v>
      </c>
      <c r="AA18" s="28" t="s">
        <v>34</v>
      </c>
      <c r="AB18" s="40">
        <f t="shared" si="11"/>
        <v>-0.69</v>
      </c>
      <c r="AC18" s="41">
        <v>2.8885416666666667E-2</v>
      </c>
      <c r="AD18" s="39">
        <f t="shared" si="12"/>
        <v>-2.909916875</v>
      </c>
      <c r="AE18" s="39">
        <v>-4.9000000000000004</v>
      </c>
      <c r="AF18" s="39">
        <v>-3.1485333333333299</v>
      </c>
      <c r="AG18" s="39">
        <v>0</v>
      </c>
    </row>
    <row r="19" spans="1:33" ht="15.75" customHeight="1" x14ac:dyDescent="0.2">
      <c r="A19" s="28" t="s">
        <v>60</v>
      </c>
      <c r="B19" s="28" t="s">
        <v>1365</v>
      </c>
      <c r="C19" s="15">
        <f t="shared" si="4"/>
        <v>13.258349514563118</v>
      </c>
      <c r="D19" s="29">
        <v>103</v>
      </c>
      <c r="E19" s="29">
        <v>0</v>
      </c>
      <c r="F19" s="32">
        <v>1365.6100000000013</v>
      </c>
      <c r="G19" s="30">
        <v>-184.55999999999997</v>
      </c>
      <c r="H19" s="31">
        <f t="shared" si="1"/>
        <v>0.1351483952226476</v>
      </c>
      <c r="I19" s="31">
        <f t="shared" si="2"/>
        <v>9.3741473438000322E-2</v>
      </c>
      <c r="J19" s="32">
        <f t="shared" si="5"/>
        <v>128.01429354166774</v>
      </c>
      <c r="K19" s="32">
        <f t="shared" si="3"/>
        <v>1.2428572188511431</v>
      </c>
      <c r="L19" s="29">
        <v>160</v>
      </c>
      <c r="M19" s="33">
        <f t="shared" si="6"/>
        <v>0.64375000000000004</v>
      </c>
      <c r="N19" s="29">
        <v>496</v>
      </c>
      <c r="O19" s="34">
        <f t="shared" ref="O19:P19" si="27">D19/7</f>
        <v>14.714285714285714</v>
      </c>
      <c r="P19" s="34">
        <f t="shared" si="27"/>
        <v>0</v>
      </c>
      <c r="Q19" s="29">
        <f t="shared" si="8"/>
        <v>33</v>
      </c>
      <c r="R19" s="29"/>
      <c r="S19" s="35">
        <v>2.7373493975903598</v>
      </c>
      <c r="T19" s="28">
        <v>900</v>
      </c>
      <c r="U19" s="36">
        <v>90</v>
      </c>
      <c r="V19" s="37" t="s">
        <v>1364</v>
      </c>
      <c r="W19" s="28">
        <v>54</v>
      </c>
      <c r="X19" s="38">
        <f t="shared" si="9"/>
        <v>0.52427184466019416</v>
      </c>
      <c r="Y19" s="39">
        <f t="shared" si="10"/>
        <v>2.4607999999999994</v>
      </c>
      <c r="Z19" s="28">
        <v>21</v>
      </c>
      <c r="AA19" s="28" t="s">
        <v>34</v>
      </c>
      <c r="AB19" s="40">
        <f t="shared" si="11"/>
        <v>-0.69</v>
      </c>
      <c r="AC19" s="41">
        <v>2.8885416666666667E-2</v>
      </c>
      <c r="AD19" s="39">
        <f t="shared" si="12"/>
        <v>-4.1057731249999998</v>
      </c>
      <c r="AE19" s="39">
        <v>-4.9000000000000004</v>
      </c>
      <c r="AF19" s="39">
        <v>-3.2950333333333335</v>
      </c>
      <c r="AG19" s="39">
        <v>0</v>
      </c>
    </row>
    <row r="20" spans="1:33" ht="15.75" customHeight="1" x14ac:dyDescent="0.2">
      <c r="A20" s="28" t="s">
        <v>62</v>
      </c>
      <c r="B20" s="28" t="s">
        <v>779</v>
      </c>
      <c r="C20" s="15">
        <f t="shared" si="4"/>
        <v>14.243500000000008</v>
      </c>
      <c r="D20" s="29">
        <v>60</v>
      </c>
      <c r="E20" s="29">
        <v>1</v>
      </c>
      <c r="F20" s="32">
        <v>854.61000000000047</v>
      </c>
      <c r="G20" s="30">
        <v>-143.79000000000002</v>
      </c>
      <c r="H20" s="31">
        <f t="shared" si="1"/>
        <v>0.16825218520728746</v>
      </c>
      <c r="I20" s="31">
        <f t="shared" si="2"/>
        <v>0.10359671370566716</v>
      </c>
      <c r="J20" s="32">
        <f t="shared" si="5"/>
        <v>88.534787500000263</v>
      </c>
      <c r="K20" s="32">
        <f t="shared" si="3"/>
        <v>1.4755797916666711</v>
      </c>
      <c r="L20" s="29">
        <v>124</v>
      </c>
      <c r="M20" s="33">
        <f t="shared" si="6"/>
        <v>0.4838709677419355</v>
      </c>
      <c r="N20" s="29">
        <v>438</v>
      </c>
      <c r="O20" s="34">
        <f t="shared" ref="O20:P20" si="28">D20/7</f>
        <v>8.5714285714285712</v>
      </c>
      <c r="P20" s="34">
        <f t="shared" si="28"/>
        <v>0.14285714285714285</v>
      </c>
      <c r="Q20" s="29">
        <f t="shared" si="8"/>
        <v>50</v>
      </c>
      <c r="R20" s="29"/>
      <c r="S20" s="35">
        <v>2.38156209987195</v>
      </c>
      <c r="T20" s="28">
        <v>90</v>
      </c>
      <c r="U20" s="36">
        <v>90</v>
      </c>
      <c r="V20" s="37" t="s">
        <v>1366</v>
      </c>
      <c r="W20" s="28">
        <v>32</v>
      </c>
      <c r="X20" s="38">
        <f t="shared" si="9"/>
        <v>0.53333333333333333</v>
      </c>
      <c r="Y20" s="39">
        <f t="shared" si="10"/>
        <v>3.05936170212766</v>
      </c>
      <c r="Z20" s="28">
        <v>15</v>
      </c>
      <c r="AA20" s="28" t="s">
        <v>34</v>
      </c>
      <c r="AB20" s="40">
        <f t="shared" si="11"/>
        <v>-0.69</v>
      </c>
      <c r="AC20" s="41">
        <v>2.8885416666666667E-2</v>
      </c>
      <c r="AD20" s="39">
        <f t="shared" si="12"/>
        <v>-2.3917124999999997</v>
      </c>
      <c r="AE20" s="39">
        <v>-4.9000000000000004</v>
      </c>
      <c r="AF20" s="39">
        <v>-3.2950333333333335</v>
      </c>
      <c r="AG20" s="39">
        <v>0</v>
      </c>
    </row>
    <row r="21" spans="1:33" ht="15.75" customHeight="1" x14ac:dyDescent="0.2">
      <c r="A21" s="28" t="s">
        <v>63</v>
      </c>
      <c r="B21" s="28" t="s">
        <v>209</v>
      </c>
      <c r="C21" s="15">
        <f t="shared" si="4"/>
        <v>13.939027777777772</v>
      </c>
      <c r="D21" s="29">
        <v>72</v>
      </c>
      <c r="E21" s="29">
        <v>1</v>
      </c>
      <c r="F21" s="32">
        <v>1003.6099999999996</v>
      </c>
      <c r="G21" s="30">
        <v>-155.92999999999998</v>
      </c>
      <c r="H21" s="31">
        <f t="shared" si="1"/>
        <v>0.15536911748587603</v>
      </c>
      <c r="I21" s="31">
        <f t="shared" si="2"/>
        <v>0.1038511423760223</v>
      </c>
      <c r="J21" s="32">
        <f t="shared" si="5"/>
        <v>104.2260449999997</v>
      </c>
      <c r="K21" s="32">
        <f t="shared" si="3"/>
        <v>1.4475839583333292</v>
      </c>
      <c r="L21" s="29">
        <v>54</v>
      </c>
      <c r="M21" s="33">
        <f t="shared" si="6"/>
        <v>1.3333333333333333</v>
      </c>
      <c r="N21" s="29">
        <v>370</v>
      </c>
      <c r="O21" s="34">
        <f t="shared" ref="O21:P21" si="29">D21/7</f>
        <v>10.285714285714286</v>
      </c>
      <c r="P21" s="34">
        <f t="shared" si="29"/>
        <v>0.14285714285714285</v>
      </c>
      <c r="Q21" s="29">
        <f t="shared" si="8"/>
        <v>35</v>
      </c>
      <c r="R21" s="29"/>
      <c r="S21" s="35">
        <v>2.3974921630093999</v>
      </c>
      <c r="T21" s="28" t="s">
        <v>33</v>
      </c>
      <c r="U21" s="36" t="s">
        <v>33</v>
      </c>
      <c r="V21" s="37" t="s">
        <v>33</v>
      </c>
      <c r="W21" s="28">
        <v>35</v>
      </c>
      <c r="X21" s="38">
        <f t="shared" si="9"/>
        <v>0.4861111111111111</v>
      </c>
      <c r="Y21" s="39">
        <f t="shared" si="10"/>
        <v>3.2485416666666662</v>
      </c>
      <c r="Z21" s="28">
        <v>13</v>
      </c>
      <c r="AA21" s="28" t="s">
        <v>34</v>
      </c>
      <c r="AB21" s="40">
        <f t="shared" si="11"/>
        <v>-0.69</v>
      </c>
      <c r="AC21" s="41">
        <v>2.8885416666666667E-2</v>
      </c>
      <c r="AD21" s="39">
        <f t="shared" si="12"/>
        <v>-2.8700549999999998</v>
      </c>
      <c r="AE21" s="39">
        <v>-4.9000000000000004</v>
      </c>
      <c r="AF21" s="39">
        <v>-3.2950333333333335</v>
      </c>
      <c r="AG21" s="39">
        <v>0</v>
      </c>
    </row>
    <row r="22" spans="1:33" ht="15.75" customHeight="1" x14ac:dyDescent="0.2">
      <c r="A22" s="28" t="s">
        <v>64</v>
      </c>
      <c r="B22" s="28" t="s">
        <v>1367</v>
      </c>
      <c r="C22" s="15">
        <f t="shared" si="4"/>
        <v>13.6298717948718</v>
      </c>
      <c r="D22" s="29">
        <v>78</v>
      </c>
      <c r="E22" s="29">
        <v>2</v>
      </c>
      <c r="F22" s="30">
        <v>1063.1300000000003</v>
      </c>
      <c r="G22" s="30">
        <v>-125.13000000000001</v>
      </c>
      <c r="H22" s="31">
        <f t="shared" si="1"/>
        <v>0.11769962281188563</v>
      </c>
      <c r="I22" s="31">
        <f t="shared" si="2"/>
        <v>0.12812043094447545</v>
      </c>
      <c r="J22" s="32">
        <f t="shared" si="5"/>
        <v>136.20867375000023</v>
      </c>
      <c r="K22" s="32">
        <f t="shared" si="3"/>
        <v>1.746265048076926</v>
      </c>
      <c r="L22" s="29">
        <v>125</v>
      </c>
      <c r="M22" s="33">
        <f t="shared" si="6"/>
        <v>0.624</v>
      </c>
      <c r="N22" s="29">
        <v>295</v>
      </c>
      <c r="O22" s="34">
        <f t="shared" ref="O22:P22" si="30">D22/7</f>
        <v>11.142857142857142</v>
      </c>
      <c r="P22" s="34">
        <f t="shared" si="30"/>
        <v>0.2857142857142857</v>
      </c>
      <c r="Q22" s="29">
        <f t="shared" si="8"/>
        <v>25</v>
      </c>
      <c r="R22" s="29"/>
      <c r="S22" s="35">
        <v>2.61434370771312</v>
      </c>
      <c r="T22" s="28">
        <v>390</v>
      </c>
      <c r="U22" s="36">
        <v>90</v>
      </c>
      <c r="V22" s="37" t="s">
        <v>1368</v>
      </c>
      <c r="W22" s="28">
        <v>39</v>
      </c>
      <c r="X22" s="38">
        <f t="shared" si="9"/>
        <v>0.5</v>
      </c>
      <c r="Y22" s="39">
        <f t="shared" si="10"/>
        <v>2.195263157894737</v>
      </c>
      <c r="Z22" s="28">
        <v>18</v>
      </c>
      <c r="AA22" s="28" t="s">
        <v>34</v>
      </c>
      <c r="AB22" s="40">
        <f t="shared" si="11"/>
        <v>-0.69</v>
      </c>
      <c r="AC22" s="41">
        <v>2.8885416666666667E-2</v>
      </c>
      <c r="AD22" s="39">
        <f t="shared" si="12"/>
        <v>-3.1092262499999999</v>
      </c>
      <c r="AE22" s="39">
        <v>-4.9000000000000004</v>
      </c>
      <c r="AF22" s="39">
        <v>-3.2950333333333335</v>
      </c>
      <c r="AG22" s="39">
        <v>0</v>
      </c>
    </row>
    <row r="23" spans="1:33" ht="15.75" customHeight="1" x14ac:dyDescent="0.2">
      <c r="A23" s="28" t="s">
        <v>65</v>
      </c>
      <c r="B23" s="28" t="s">
        <v>1369</v>
      </c>
      <c r="C23" s="15">
        <f t="shared" si="4"/>
        <v>13.842941176470594</v>
      </c>
      <c r="D23" s="29">
        <v>51</v>
      </c>
      <c r="E23" s="29">
        <v>2</v>
      </c>
      <c r="F23" s="32">
        <v>705.99000000000035</v>
      </c>
      <c r="G23" s="30">
        <v>-134.42999999999998</v>
      </c>
      <c r="H23" s="31">
        <f t="shared" si="1"/>
        <v>0.19041346194705294</v>
      </c>
      <c r="I23" s="31">
        <f t="shared" si="2"/>
        <v>6.4706078520942747E-2</v>
      </c>
      <c r="J23" s="32">
        <f t="shared" si="5"/>
        <v>45.681844375000395</v>
      </c>
      <c r="K23" s="32">
        <f t="shared" si="3"/>
        <v>0.89572243872549795</v>
      </c>
      <c r="L23" s="29">
        <v>117</v>
      </c>
      <c r="M23" s="33">
        <f t="shared" si="6"/>
        <v>0.4358974358974359</v>
      </c>
      <c r="N23" s="29">
        <v>241</v>
      </c>
      <c r="O23" s="34">
        <f t="shared" ref="O23:P23" si="31">D23/7</f>
        <v>7.2857142857142856</v>
      </c>
      <c r="P23" s="34">
        <f t="shared" si="31"/>
        <v>0.2857142857142857</v>
      </c>
      <c r="Q23" s="29">
        <f t="shared" si="8"/>
        <v>31</v>
      </c>
      <c r="R23" s="29"/>
      <c r="S23" s="35">
        <v>2.6972083035075101</v>
      </c>
      <c r="T23" s="28">
        <v>390</v>
      </c>
      <c r="U23" s="36">
        <v>90</v>
      </c>
      <c r="V23" s="37" t="s">
        <v>1370</v>
      </c>
      <c r="W23" s="28">
        <v>27</v>
      </c>
      <c r="X23" s="38">
        <f t="shared" si="9"/>
        <v>0.52941176470588236</v>
      </c>
      <c r="Y23" s="39">
        <f t="shared" si="10"/>
        <v>2.987333333333333</v>
      </c>
      <c r="Z23" s="28">
        <v>18</v>
      </c>
      <c r="AA23" s="28" t="s">
        <v>34</v>
      </c>
      <c r="AB23" s="40">
        <f t="shared" si="11"/>
        <v>-0.69</v>
      </c>
      <c r="AC23" s="41">
        <v>2.8885416666666667E-2</v>
      </c>
      <c r="AD23" s="39">
        <f t="shared" si="12"/>
        <v>-2.032955625</v>
      </c>
      <c r="AE23" s="39">
        <v>-4.9000000000000004</v>
      </c>
      <c r="AF23" s="39">
        <v>-3.2950333333333335</v>
      </c>
      <c r="AG23" s="39">
        <v>0</v>
      </c>
    </row>
    <row r="24" spans="1:33" ht="15.75" customHeight="1" x14ac:dyDescent="0.2">
      <c r="A24" s="28" t="s">
        <v>66</v>
      </c>
      <c r="B24" s="28" t="s">
        <v>98</v>
      </c>
      <c r="C24" s="15">
        <f t="shared" si="4"/>
        <v>13.698000000000002</v>
      </c>
      <c r="D24" s="29">
        <v>55</v>
      </c>
      <c r="E24" s="29">
        <v>2</v>
      </c>
      <c r="F24" s="32">
        <v>753.3900000000001</v>
      </c>
      <c r="G24" s="32">
        <v>-98.610000000000014</v>
      </c>
      <c r="H24" s="31">
        <f t="shared" si="1"/>
        <v>0.13088838450205073</v>
      </c>
      <c r="I24" s="31">
        <f t="shared" si="2"/>
        <v>0.11793661123942011</v>
      </c>
      <c r="J24" s="32">
        <f t="shared" si="5"/>
        <v>88.85226354166673</v>
      </c>
      <c r="K24" s="32">
        <f t="shared" si="3"/>
        <v>1.615495700757577</v>
      </c>
      <c r="L24" s="29">
        <v>90</v>
      </c>
      <c r="M24" s="33">
        <f t="shared" si="6"/>
        <v>0.61111111111111116</v>
      </c>
      <c r="N24" s="29">
        <v>189</v>
      </c>
      <c r="O24" s="34">
        <f t="shared" ref="O24:P24" si="32">D24/7</f>
        <v>7.8571428571428568</v>
      </c>
      <c r="P24" s="34">
        <f t="shared" si="32"/>
        <v>0.2857142857142857</v>
      </c>
      <c r="Q24" s="29">
        <f t="shared" si="8"/>
        <v>23</v>
      </c>
      <c r="R24" s="29"/>
      <c r="S24" s="35">
        <v>2.4517833553500599</v>
      </c>
      <c r="T24" s="28">
        <v>1200</v>
      </c>
      <c r="U24" s="36">
        <v>90</v>
      </c>
      <c r="V24" s="37" t="s">
        <v>1371</v>
      </c>
      <c r="W24" s="28">
        <v>23</v>
      </c>
      <c r="X24" s="38">
        <f t="shared" si="9"/>
        <v>0.41818181818181815</v>
      </c>
      <c r="Y24" s="39">
        <f t="shared" si="10"/>
        <v>2.8174285714285716</v>
      </c>
      <c r="Z24" s="28">
        <v>12</v>
      </c>
      <c r="AA24" s="28" t="s">
        <v>34</v>
      </c>
      <c r="AB24" s="40">
        <f t="shared" si="11"/>
        <v>-0.69</v>
      </c>
      <c r="AC24" s="41">
        <v>2.8885416666666667E-2</v>
      </c>
      <c r="AD24" s="39">
        <f t="shared" si="12"/>
        <v>-2.1924031249999998</v>
      </c>
      <c r="AE24" s="39">
        <v>-4.9000000000000004</v>
      </c>
      <c r="AF24" s="39">
        <v>-3.2950333333333335</v>
      </c>
      <c r="AG24" s="39">
        <v>0</v>
      </c>
    </row>
    <row r="25" spans="1:33" ht="15.75" customHeight="1" x14ac:dyDescent="0.2">
      <c r="A25" s="28" t="s">
        <v>67</v>
      </c>
      <c r="B25" s="14" t="s">
        <v>1372</v>
      </c>
      <c r="C25" s="15">
        <f t="shared" si="4"/>
        <v>13.749767441860465</v>
      </c>
      <c r="D25" s="29">
        <v>43</v>
      </c>
      <c r="E25" s="29">
        <v>1</v>
      </c>
      <c r="F25" s="32">
        <v>591.24</v>
      </c>
      <c r="G25" s="32">
        <v>-85.96</v>
      </c>
      <c r="H25" s="31">
        <f t="shared" si="1"/>
        <v>0.14538935119410051</v>
      </c>
      <c r="I25" s="31">
        <f t="shared" si="2"/>
        <v>0.10533783129524379</v>
      </c>
      <c r="J25" s="32">
        <f t="shared" si="5"/>
        <v>62.279939374999941</v>
      </c>
      <c r="K25" s="32">
        <f t="shared" si="3"/>
        <v>1.4483706831395335</v>
      </c>
      <c r="L25" s="29">
        <v>95</v>
      </c>
      <c r="M25" s="33">
        <f t="shared" si="6"/>
        <v>0.45263157894736844</v>
      </c>
      <c r="N25" s="29">
        <v>148</v>
      </c>
      <c r="O25" s="34">
        <f t="shared" ref="O25:P25" si="33">D25/7</f>
        <v>6.1428571428571432</v>
      </c>
      <c r="P25" s="34">
        <f t="shared" si="33"/>
        <v>0.14285714285714285</v>
      </c>
      <c r="Q25" s="29">
        <f t="shared" si="8"/>
        <v>23</v>
      </c>
      <c r="R25" s="29"/>
      <c r="S25" s="35">
        <v>2.6029515108924808</v>
      </c>
      <c r="T25" s="28">
        <v>1620</v>
      </c>
      <c r="U25" s="36">
        <v>90</v>
      </c>
      <c r="V25" s="37" t="s">
        <v>1373</v>
      </c>
      <c r="W25" s="14">
        <v>13</v>
      </c>
      <c r="X25" s="38">
        <f t="shared" si="9"/>
        <v>0.30232558139534882</v>
      </c>
      <c r="Y25" s="39">
        <f t="shared" si="10"/>
        <v>2.7729032258064512</v>
      </c>
      <c r="Z25" s="14">
        <v>18</v>
      </c>
      <c r="AA25" s="28" t="s">
        <v>34</v>
      </c>
      <c r="AB25" s="40">
        <f t="shared" si="11"/>
        <v>-0.69</v>
      </c>
      <c r="AC25" s="41">
        <v>2.8885416666666667E-2</v>
      </c>
      <c r="AD25" s="39">
        <f t="shared" si="12"/>
        <v>-1.7140606249999999</v>
      </c>
      <c r="AE25" s="39">
        <v>-4.9000000000000004</v>
      </c>
      <c r="AF25" s="39">
        <v>-3.3</v>
      </c>
      <c r="AG25" s="39">
        <v>0</v>
      </c>
    </row>
    <row r="26" spans="1:33" ht="15.75" customHeight="1" x14ac:dyDescent="0.2">
      <c r="A26" s="14" t="s">
        <v>68</v>
      </c>
      <c r="B26" s="14" t="s">
        <v>1374</v>
      </c>
      <c r="C26" s="15">
        <f t="shared" si="4"/>
        <v>13.5</v>
      </c>
      <c r="D26" s="16">
        <v>28</v>
      </c>
      <c r="E26" s="16">
        <v>0</v>
      </c>
      <c r="F26" s="17">
        <v>378</v>
      </c>
      <c r="G26" s="17">
        <v>-52.11</v>
      </c>
      <c r="H26" s="31">
        <f t="shared" si="1"/>
        <v>0.13785714285714284</v>
      </c>
      <c r="I26" s="31">
        <f t="shared" si="2"/>
        <v>9.7637533068783089E-2</v>
      </c>
      <c r="J26" s="32">
        <f t="shared" si="5"/>
        <v>36.906987500000007</v>
      </c>
      <c r="K26" s="32">
        <f t="shared" si="3"/>
        <v>1.3181066964285717</v>
      </c>
      <c r="L26" s="16">
        <v>60</v>
      </c>
      <c r="M26" s="33">
        <f t="shared" si="6"/>
        <v>0.46666666666666667</v>
      </c>
      <c r="N26" s="16">
        <v>125</v>
      </c>
      <c r="O26" s="34">
        <f t="shared" ref="O26:P26" si="34">D26/7</f>
        <v>4</v>
      </c>
      <c r="P26" s="34">
        <f t="shared" si="34"/>
        <v>0</v>
      </c>
      <c r="Q26" s="29">
        <f t="shared" si="8"/>
        <v>31</v>
      </c>
      <c r="R26" s="29"/>
      <c r="S26" s="21">
        <v>2.7644787644787638</v>
      </c>
      <c r="T26" s="28">
        <v>1620</v>
      </c>
      <c r="U26" s="36">
        <v>90</v>
      </c>
      <c r="V26" s="37" t="s">
        <v>1375</v>
      </c>
      <c r="W26" s="14">
        <v>6</v>
      </c>
      <c r="X26" s="38">
        <f t="shared" si="9"/>
        <v>0.21428571428571427</v>
      </c>
      <c r="Y26" s="39">
        <f t="shared" si="10"/>
        <v>4.0084615384615381</v>
      </c>
      <c r="Z26" s="14">
        <v>7</v>
      </c>
      <c r="AA26" s="28" t="s">
        <v>34</v>
      </c>
      <c r="AB26" s="40">
        <f t="shared" si="11"/>
        <v>-0.69</v>
      </c>
      <c r="AC26" s="41">
        <v>2.8885416666666667E-2</v>
      </c>
      <c r="AD26" s="39">
        <f t="shared" si="12"/>
        <v>-1.1161325</v>
      </c>
      <c r="AE26" s="25">
        <v>-4.95</v>
      </c>
      <c r="AF26" s="25">
        <v>-3.3059599999999998</v>
      </c>
      <c r="AG26" s="25">
        <v>0</v>
      </c>
    </row>
    <row r="27" spans="1:33" ht="15.75" customHeight="1" x14ac:dyDescent="0.2">
      <c r="A27" s="14" t="s">
        <v>69</v>
      </c>
      <c r="B27" s="14" t="s">
        <v>185</v>
      </c>
      <c r="C27" s="15">
        <f t="shared" si="4"/>
        <v>10.176666666666668</v>
      </c>
      <c r="D27" s="16">
        <v>36</v>
      </c>
      <c r="E27" s="16">
        <v>2</v>
      </c>
      <c r="F27" s="17">
        <v>366.36</v>
      </c>
      <c r="G27" s="17">
        <v>-60.209999999999987</v>
      </c>
      <c r="H27" s="31">
        <f t="shared" si="1"/>
        <v>0.16434654438257448</v>
      </c>
      <c r="I27" s="31">
        <f t="shared" si="2"/>
        <v>-0.16151213969865705</v>
      </c>
      <c r="J27" s="32">
        <f t="shared" si="5"/>
        <v>-59.171587499999994</v>
      </c>
      <c r="K27" s="32">
        <f t="shared" si="3"/>
        <v>-1.6436552083333331</v>
      </c>
      <c r="L27" s="16">
        <v>84</v>
      </c>
      <c r="M27" s="33">
        <f t="shared" si="6"/>
        <v>0.42857142857142855</v>
      </c>
      <c r="N27" s="16">
        <v>98</v>
      </c>
      <c r="O27" s="34">
        <f t="shared" ref="O27:P27" si="35">D27/7</f>
        <v>5.1428571428571432</v>
      </c>
      <c r="P27" s="34">
        <f t="shared" si="35"/>
        <v>0.2857142857142857</v>
      </c>
      <c r="Q27" s="29">
        <f t="shared" si="8"/>
        <v>18</v>
      </c>
      <c r="R27" s="29"/>
      <c r="S27" s="21">
        <v>2.2219159200551339</v>
      </c>
      <c r="T27" s="28">
        <v>1620</v>
      </c>
      <c r="U27" s="36">
        <v>90</v>
      </c>
      <c r="V27" s="37" t="s">
        <v>1376</v>
      </c>
      <c r="W27" s="14">
        <v>3</v>
      </c>
      <c r="X27" s="38">
        <f t="shared" si="9"/>
        <v>8.3333333333333329E-2</v>
      </c>
      <c r="Y27" s="39">
        <f t="shared" si="10"/>
        <v>6.6899999999999986</v>
      </c>
      <c r="Z27" s="14">
        <v>6</v>
      </c>
      <c r="AA27" s="28" t="s">
        <v>34</v>
      </c>
      <c r="AB27" s="40">
        <f t="shared" si="11"/>
        <v>-0.69</v>
      </c>
      <c r="AC27" s="41">
        <v>2.8885416666666667E-2</v>
      </c>
      <c r="AD27" s="39">
        <f t="shared" si="12"/>
        <v>-1.4350274999999999</v>
      </c>
      <c r="AE27" s="25">
        <v>-4.95</v>
      </c>
      <c r="AF27" s="25">
        <v>-3.6314600000000001</v>
      </c>
      <c r="AG27" s="25">
        <v>0</v>
      </c>
    </row>
    <row r="28" spans="1:33" ht="15.75" customHeight="1" x14ac:dyDescent="0.2">
      <c r="A28" s="14" t="s">
        <v>70</v>
      </c>
      <c r="B28" s="14" t="s">
        <v>117</v>
      </c>
      <c r="C28" s="15">
        <f t="shared" si="4"/>
        <v>9.952745098039216</v>
      </c>
      <c r="D28" s="16">
        <v>51</v>
      </c>
      <c r="E28" s="16">
        <v>6</v>
      </c>
      <c r="F28" s="17">
        <v>507.59</v>
      </c>
      <c r="G28" s="17">
        <v>-23.97</v>
      </c>
      <c r="H28" s="31">
        <f t="shared" si="1"/>
        <v>4.7223152544376368E-2</v>
      </c>
      <c r="I28" s="31">
        <f t="shared" si="2"/>
        <v>-6.3448680283299599E-2</v>
      </c>
      <c r="J28" s="32">
        <f t="shared" si="5"/>
        <v>-32.205915625000046</v>
      </c>
      <c r="K28" s="32">
        <f t="shared" si="3"/>
        <v>-0.63148854166666757</v>
      </c>
      <c r="L28" s="16">
        <v>62</v>
      </c>
      <c r="M28" s="33">
        <f t="shared" si="6"/>
        <v>0.82258064516129037</v>
      </c>
      <c r="N28" s="16">
        <v>33</v>
      </c>
      <c r="O28" s="34">
        <f t="shared" ref="O28:P28" si="36">D28/7</f>
        <v>7.2857142857142856</v>
      </c>
      <c r="P28" s="34">
        <f t="shared" si="36"/>
        <v>0.8571428571428571</v>
      </c>
      <c r="Q28" s="29">
        <f t="shared" si="8"/>
        <v>4</v>
      </c>
      <c r="R28" s="29"/>
      <c r="S28" s="21">
        <v>2.6460032626427412</v>
      </c>
      <c r="T28" s="28">
        <v>1530</v>
      </c>
      <c r="U28" s="36">
        <v>44384</v>
      </c>
      <c r="V28" s="37" t="s">
        <v>1377</v>
      </c>
      <c r="W28" s="14">
        <v>6</v>
      </c>
      <c r="X28" s="38">
        <f t="shared" si="9"/>
        <v>0.11764705882352941</v>
      </c>
      <c r="Y28" s="39">
        <f t="shared" si="10"/>
        <v>2.1790909090909092</v>
      </c>
      <c r="Z28" s="14">
        <v>5</v>
      </c>
      <c r="AA28" s="28" t="s">
        <v>34</v>
      </c>
      <c r="AB28" s="40">
        <f t="shared" si="11"/>
        <v>-0.69</v>
      </c>
      <c r="AC28" s="41">
        <v>2.8885416666666667E-2</v>
      </c>
      <c r="AD28" s="39">
        <f t="shared" si="12"/>
        <v>-2.032955625</v>
      </c>
      <c r="AE28" s="25">
        <v>-4.95</v>
      </c>
      <c r="AF28" s="25">
        <v>-3.6314600000000001</v>
      </c>
      <c r="AG28" s="25">
        <v>0</v>
      </c>
    </row>
    <row r="29" spans="1:33" ht="15.75" customHeight="1" x14ac:dyDescent="0.2">
      <c r="A29" s="14" t="s">
        <v>71</v>
      </c>
      <c r="B29" s="14" t="s">
        <v>98</v>
      </c>
      <c r="C29" s="15">
        <f t="shared" si="4"/>
        <v>9.9533333333333331</v>
      </c>
      <c r="D29" s="16">
        <v>42</v>
      </c>
      <c r="E29" s="16">
        <v>3</v>
      </c>
      <c r="F29" s="17">
        <v>418.04</v>
      </c>
      <c r="G29" s="17">
        <v>-0.28000000000000003</v>
      </c>
      <c r="H29" s="31">
        <f t="shared" si="1"/>
        <v>6.697923643670463E-4</v>
      </c>
      <c r="I29" s="31">
        <f t="shared" si="2"/>
        <v>-9.9792260549229107E-3</v>
      </c>
      <c r="J29" s="32">
        <f t="shared" si="5"/>
        <v>-4.1717156599999736</v>
      </c>
      <c r="K29" s="32">
        <f t="shared" si="3"/>
        <v>-9.9326563333332701E-2</v>
      </c>
      <c r="L29" s="16">
        <v>103</v>
      </c>
      <c r="M29" s="33">
        <f t="shared" si="6"/>
        <v>0.40776699029126212</v>
      </c>
      <c r="N29" s="16">
        <v>81</v>
      </c>
      <c r="O29" s="34">
        <f t="shared" ref="O29:P29" si="37">D29/7</f>
        <v>6</v>
      </c>
      <c r="P29" s="34">
        <f t="shared" si="37"/>
        <v>0.42857142857142855</v>
      </c>
      <c r="Q29" s="29">
        <f t="shared" si="8"/>
        <v>12</v>
      </c>
      <c r="R29" s="29"/>
      <c r="S29" s="21">
        <v>2.5638554216867471</v>
      </c>
      <c r="T29" s="28">
        <v>720</v>
      </c>
      <c r="U29" s="36" t="s">
        <v>33</v>
      </c>
      <c r="V29" s="37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2.8885416666666667E-2</v>
      </c>
      <c r="AD29" s="39">
        <f t="shared" si="12"/>
        <v>-1.67419875</v>
      </c>
      <c r="AE29" s="25">
        <v>-4.95</v>
      </c>
      <c r="AF29" s="25">
        <v>-3.5631313549999999</v>
      </c>
      <c r="AG29" s="25">
        <v>0</v>
      </c>
    </row>
    <row r="30" spans="1:33" ht="15.75" customHeight="1" x14ac:dyDescent="0.2">
      <c r="A30" s="14" t="s">
        <v>72</v>
      </c>
      <c r="B30" s="14" t="s">
        <v>100</v>
      </c>
      <c r="C30" s="15">
        <f t="shared" si="4"/>
        <v>9.9769230769230717</v>
      </c>
      <c r="D30" s="16">
        <v>52</v>
      </c>
      <c r="E30" s="16">
        <v>0</v>
      </c>
      <c r="F30" s="17">
        <v>518.79999999999973</v>
      </c>
      <c r="G30" s="17">
        <v>0</v>
      </c>
      <c r="H30" s="31">
        <f t="shared" si="1"/>
        <v>0</v>
      </c>
      <c r="I30" s="31">
        <f t="shared" si="2"/>
        <v>-7.277656052429235E-3</v>
      </c>
      <c r="J30" s="32">
        <f t="shared" si="5"/>
        <v>-3.7756479600002852</v>
      </c>
      <c r="K30" s="32">
        <f t="shared" si="3"/>
        <v>-7.2608614615390102E-2</v>
      </c>
      <c r="L30" s="16">
        <v>78</v>
      </c>
      <c r="M30" s="33">
        <f t="shared" si="6"/>
        <v>0.66666666666666663</v>
      </c>
      <c r="N30" s="16">
        <v>33</v>
      </c>
      <c r="O30" s="34">
        <f t="shared" ref="O30:P30" si="38">D30/7</f>
        <v>7.4285714285714288</v>
      </c>
      <c r="P30" s="34">
        <f t="shared" si="38"/>
        <v>0</v>
      </c>
      <c r="Q30" s="29">
        <f t="shared" si="8"/>
        <v>4</v>
      </c>
      <c r="R30" s="29"/>
      <c r="S30" s="21">
        <v>2.8328816621499548</v>
      </c>
      <c r="T30" s="28">
        <v>720</v>
      </c>
      <c r="U30" s="36" t="s">
        <v>33</v>
      </c>
      <c r="V30" s="37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2.8885416666666667E-2</v>
      </c>
      <c r="AD30" s="39">
        <f t="shared" si="12"/>
        <v>-2.0728174999999998</v>
      </c>
      <c r="AE30" s="25">
        <v>-4.95</v>
      </c>
      <c r="AF30" s="25">
        <v>-3.5631313549999999</v>
      </c>
      <c r="AG30" s="25">
        <v>0</v>
      </c>
    </row>
    <row r="31" spans="1:33" ht="15.75" customHeight="1" x14ac:dyDescent="0.2">
      <c r="A31" s="14" t="s">
        <v>73</v>
      </c>
      <c r="B31" s="14" t="s">
        <v>100</v>
      </c>
      <c r="C31" s="15">
        <f t="shared" si="4"/>
        <v>9.9922727272727236</v>
      </c>
      <c r="D31" s="16">
        <v>22</v>
      </c>
      <c r="E31" s="16">
        <v>1</v>
      </c>
      <c r="F31" s="17">
        <v>219.82999999999993</v>
      </c>
      <c r="G31" s="42">
        <v>0</v>
      </c>
      <c r="H31" s="31">
        <f t="shared" si="1"/>
        <v>0</v>
      </c>
      <c r="I31" s="31">
        <f t="shared" si="2"/>
        <v>-5.9607472137564472E-3</v>
      </c>
      <c r="J31" s="32">
        <f t="shared" si="5"/>
        <v>-1.3103510600000794</v>
      </c>
      <c r="K31" s="32">
        <f t="shared" si="3"/>
        <v>-5.9561411818185424E-2</v>
      </c>
      <c r="L31" s="16">
        <v>77</v>
      </c>
      <c r="M31" s="33">
        <f t="shared" si="6"/>
        <v>0.2857142857142857</v>
      </c>
      <c r="N31" s="16">
        <v>2</v>
      </c>
      <c r="O31" s="34">
        <f t="shared" ref="O31:P32" si="39">D31/7</f>
        <v>3.1428571428571428</v>
      </c>
      <c r="P31" s="34">
        <f t="shared" si="39"/>
        <v>0.14285714285714285</v>
      </c>
      <c r="Q31" s="29">
        <f t="shared" si="8"/>
        <v>0</v>
      </c>
      <c r="R31" s="29"/>
      <c r="S31" s="21">
        <v>2.7386363636363602</v>
      </c>
      <c r="T31" s="14">
        <v>300</v>
      </c>
      <c r="U31" s="22">
        <v>810</v>
      </c>
      <c r="V31" s="1" t="s">
        <v>1464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2.8885416666666667E-2</v>
      </c>
      <c r="AD31" s="39">
        <f t="shared" si="12"/>
        <v>-0.87696124999999991</v>
      </c>
      <c r="AE31" s="43">
        <v>-4.95</v>
      </c>
      <c r="AF31" s="43">
        <v>-3.5631313549999999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9.9499999999999993</v>
      </c>
      <c r="D32" s="52">
        <v>1</v>
      </c>
      <c r="E32" s="52">
        <v>0</v>
      </c>
      <c r="F32" s="53">
        <v>9.9499999999999993</v>
      </c>
      <c r="G32" s="53">
        <v>0</v>
      </c>
      <c r="H32" s="31">
        <f t="shared" si="1"/>
        <v>0</v>
      </c>
      <c r="I32" s="31">
        <f t="shared" si="2"/>
        <v>-9.5973095477386982E-3</v>
      </c>
      <c r="J32" s="32">
        <f t="shared" si="5"/>
        <v>-9.549323000000004E-2</v>
      </c>
      <c r="K32" s="32">
        <f t="shared" si="3"/>
        <v>-9.549323000000004E-2</v>
      </c>
      <c r="L32" s="52">
        <v>44</v>
      </c>
      <c r="M32" s="33">
        <f t="shared" si="6"/>
        <v>2.2727272727272728E-2</v>
      </c>
      <c r="N32" s="52">
        <v>2</v>
      </c>
      <c r="O32" s="34">
        <f t="shared" si="39"/>
        <v>0.14285714285714285</v>
      </c>
      <c r="P32" s="34">
        <f t="shared" si="39"/>
        <v>0</v>
      </c>
      <c r="Q32" s="29">
        <f t="shared" si="8"/>
        <v>14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2.9793438639125149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2.8885416666666667E-2</v>
      </c>
      <c r="AD32" s="39">
        <f t="shared" si="12"/>
        <v>-3.9861874999999998E-2</v>
      </c>
      <c r="AE32" s="58">
        <v>-4.95</v>
      </c>
      <c r="AF32" s="58">
        <v>-3.5631313549999999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1.332031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5.1640625" customWidth="1"/>
    <col min="22" max="22" width="76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Info!B1:BJ5000""),3,FALSE),"""")"),"15 Ft Extension Cord with 3 Electrical Power Outlet - 16/3 Durable White Cable - Pack of 2")</f>
        <v>15 Ft Extension Cord with 3 Electrical Power Outlet - 16/3 Durable White Cable - Pack of 2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Info!B1:BJ5000""),2,FALSE),"""")"),"B07VJJFXJC")</f>
        <v>B07VJJFXJC</v>
      </c>
      <c r="B2" s="3" t="s">
        <v>1378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49.25" customHeight="1" x14ac:dyDescent="0.2">
      <c r="A3" s="76" t="s">
        <v>30</v>
      </c>
      <c r="B3" s="77"/>
      <c r="C3" s="47">
        <f>((AE32+AF32)/0.85)*-1</f>
        <v>13.492112399941176</v>
      </c>
      <c r="D3" s="5">
        <f>SUM(D4:D99765)</f>
        <v>394</v>
      </c>
      <c r="E3" s="5"/>
      <c r="F3" s="6">
        <f t="shared" ref="F3:G3" si="0">SUM(F4:F99765)</f>
        <v>6931.52</v>
      </c>
      <c r="G3" s="6">
        <f t="shared" si="0"/>
        <v>-334.3599999999999</v>
      </c>
      <c r="H3" s="7">
        <f t="shared" ref="H3:H32" si="1">G3/F3*-1</f>
        <v>4.8237615991874781E-2</v>
      </c>
      <c r="I3" s="8">
        <f t="shared" ref="I3:I32" si="2">J3/F3</f>
        <v>0.17967645444795685</v>
      </c>
      <c r="J3" s="6">
        <f>SUM(J4:J99765)</f>
        <v>1245.430937535102</v>
      </c>
      <c r="K3" s="6">
        <f t="shared" ref="K3:K32" si="3">J3/D3</f>
        <v>3.1609922272464517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Sheet!a1:g5000""),2,FALSE),"""")"),"3.5 - March
3.5 - April
3.5 - May
2 - June
2 - July
2 - Aug
2 - Sept
2 - Oct
2.5 - Nov
1.5 - Dec
2.5 - Jan
2.5 - Feb")</f>
        <v>3.5 - March
3.5 - April
3.5 - May
2 - June
2 - July
2 - Aug
2 - Sept
2 - Oct
2.5 - Nov
1.5 - Dec
2.5 -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QTY-15")</f>
        <v>US QTY-15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48</v>
      </c>
      <c r="X3" s="7">
        <f>W3/D3</f>
        <v>0.12182741116751269</v>
      </c>
      <c r="Y3" s="6"/>
      <c r="Z3" s="5"/>
      <c r="AA3" s="5"/>
      <c r="AB3" s="5"/>
      <c r="AC3" s="5"/>
      <c r="AD3" s="6">
        <f>SUM(AD4:AD99765)</f>
        <v>-27.939765965334104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Info!B2:BZ7000""),37,FALSE)),"""")*-1"),-5.78829553995)</f>
        <v>-5.78829553995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117</v>
      </c>
      <c r="C4" s="15">
        <f t="shared" ref="C4:C32" si="4">IFERROR(F4/D4," - ")</f>
        <v>18.1965</v>
      </c>
      <c r="D4" s="16">
        <v>20</v>
      </c>
      <c r="E4" s="16">
        <v>0</v>
      </c>
      <c r="F4" s="17">
        <v>363.93</v>
      </c>
      <c r="G4" s="17">
        <v>-53.98</v>
      </c>
      <c r="H4" s="18">
        <f t="shared" si="1"/>
        <v>0.14832522737889153</v>
      </c>
      <c r="I4" s="18">
        <f t="shared" si="2"/>
        <v>0.11751784648639821</v>
      </c>
      <c r="J4" s="17">
        <f t="shared" ref="J4:J32" si="5">F4*0.85+G4+AF4*D4+D4*AE4+AG4+AD4</f>
        <v>42.768269871794899</v>
      </c>
      <c r="K4" s="17">
        <f t="shared" si="3"/>
        <v>2.138413493589745</v>
      </c>
      <c r="L4" s="16">
        <v>51</v>
      </c>
      <c r="M4" s="19">
        <f t="shared" ref="M4:M32" si="6">IFERROR(D4/L4,"-")</f>
        <v>0.39215686274509803</v>
      </c>
      <c r="N4" s="16">
        <v>134</v>
      </c>
      <c r="O4" s="20">
        <f t="shared" ref="O4:P4" si="7">D4/7</f>
        <v>2.8571428571428572</v>
      </c>
      <c r="P4" s="20">
        <f t="shared" si="7"/>
        <v>0</v>
      </c>
      <c r="Q4" s="16">
        <f t="shared" ref="Q4:Q32" si="8">ROUNDDOWN(N4/(O4+P4),0)</f>
        <v>46</v>
      </c>
      <c r="R4" s="16"/>
      <c r="S4" s="21">
        <v>1.3924914675767901</v>
      </c>
      <c r="T4" s="14" t="s">
        <v>33</v>
      </c>
      <c r="U4" s="22" t="s">
        <v>33</v>
      </c>
      <c r="V4" s="23" t="s">
        <v>33</v>
      </c>
      <c r="W4" s="14">
        <v>8</v>
      </c>
      <c r="X4" s="24">
        <f t="shared" ref="X4:X32" si="9">IFERROR(W4/D4,0)</f>
        <v>0.4</v>
      </c>
      <c r="Y4" s="25">
        <f t="shared" ref="Y4:Y32" si="10">IFERROR(G4/(W4+Z4)*-1,0)</f>
        <v>3.3737499999999998</v>
      </c>
      <c r="Z4" s="14">
        <v>8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3.9034722222222228E-2</v>
      </c>
      <c r="AD4" s="25">
        <f t="shared" ref="AD4:AD32" si="12">IFERROR(AB4*AC4*D4*2,0)</f>
        <v>-1.0773583333333334</v>
      </c>
      <c r="AE4" s="25">
        <v>-5.42</v>
      </c>
      <c r="AF4" s="25">
        <v>-5.1557435897435893</v>
      </c>
      <c r="AG4" s="25">
        <v>0</v>
      </c>
    </row>
    <row r="5" spans="1:33" ht="15.75" customHeight="1" x14ac:dyDescent="0.2">
      <c r="A5" s="28" t="s">
        <v>35</v>
      </c>
      <c r="B5" s="28" t="s">
        <v>98</v>
      </c>
      <c r="C5" s="15">
        <f t="shared" si="4"/>
        <v>18.327777777777779</v>
      </c>
      <c r="D5" s="29">
        <v>18</v>
      </c>
      <c r="E5" s="29">
        <v>0</v>
      </c>
      <c r="F5" s="30">
        <v>329.90000000000003</v>
      </c>
      <c r="G5" s="30">
        <v>-10.59</v>
      </c>
      <c r="H5" s="31">
        <f t="shared" si="1"/>
        <v>3.210063655653228E-2</v>
      </c>
      <c r="I5" s="31">
        <f t="shared" si="2"/>
        <v>0.23792321714443163</v>
      </c>
      <c r="J5" s="32">
        <f t="shared" si="5"/>
        <v>78.490869335948005</v>
      </c>
      <c r="K5" s="32">
        <f t="shared" si="3"/>
        <v>4.3606038519971113</v>
      </c>
      <c r="L5" s="29">
        <v>44</v>
      </c>
      <c r="M5" s="33">
        <f t="shared" si="6"/>
        <v>0.40909090909090912</v>
      </c>
      <c r="N5" s="29">
        <v>112</v>
      </c>
      <c r="O5" s="34">
        <f t="shared" ref="O5:P5" si="13">D5/7</f>
        <v>2.5714285714285716</v>
      </c>
      <c r="P5" s="34">
        <f t="shared" si="13"/>
        <v>0</v>
      </c>
      <c r="Q5" s="29">
        <f t="shared" si="8"/>
        <v>43</v>
      </c>
      <c r="R5" s="29"/>
      <c r="S5" s="35">
        <v>2.0314960629921202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3.53</v>
      </c>
      <c r="Z5" s="28">
        <v>3</v>
      </c>
      <c r="AA5" s="28" t="s">
        <v>34</v>
      </c>
      <c r="AB5" s="40">
        <f t="shared" si="11"/>
        <v>-0.69</v>
      </c>
      <c r="AC5" s="41">
        <v>3.9079953650057946E-2</v>
      </c>
      <c r="AD5" s="39">
        <f t="shared" si="12"/>
        <v>-0.9707460486674393</v>
      </c>
      <c r="AE5" s="39">
        <v>-5.42</v>
      </c>
      <c r="AF5" s="39">
        <v>-5.1557435897435893</v>
      </c>
      <c r="AG5" s="39">
        <v>0</v>
      </c>
    </row>
    <row r="6" spans="1:33" ht="15.75" customHeight="1" x14ac:dyDescent="0.2">
      <c r="A6" s="28" t="s">
        <v>37</v>
      </c>
      <c r="B6" s="28" t="s">
        <v>1379</v>
      </c>
      <c r="C6" s="15">
        <f t="shared" si="4"/>
        <v>17.990000000000002</v>
      </c>
      <c r="D6" s="29">
        <v>10</v>
      </c>
      <c r="E6" s="29">
        <v>0</v>
      </c>
      <c r="F6" s="30">
        <v>179.9</v>
      </c>
      <c r="G6" s="30">
        <v>0</v>
      </c>
      <c r="H6" s="31">
        <f t="shared" si="1"/>
        <v>0</v>
      </c>
      <c r="I6" s="31">
        <f t="shared" si="2"/>
        <v>0.25913777062755655</v>
      </c>
      <c r="J6" s="32">
        <f t="shared" si="5"/>
        <v>46.618884935897427</v>
      </c>
      <c r="K6" s="32">
        <f t="shared" si="3"/>
        <v>4.6618884935897427</v>
      </c>
      <c r="L6" s="29">
        <v>23</v>
      </c>
      <c r="M6" s="33">
        <f t="shared" si="6"/>
        <v>0.43478260869565216</v>
      </c>
      <c r="N6" s="29">
        <v>99</v>
      </c>
      <c r="O6" s="34">
        <f t="shared" ref="O6:P6" si="14">D6/7</f>
        <v>1.4285714285714286</v>
      </c>
      <c r="P6" s="34">
        <f t="shared" si="14"/>
        <v>0</v>
      </c>
      <c r="Q6" s="29">
        <f t="shared" si="8"/>
        <v>69</v>
      </c>
      <c r="R6" s="29"/>
      <c r="S6" s="35">
        <v>2.0973782771535499</v>
      </c>
      <c r="T6" s="28">
        <v>1000</v>
      </c>
      <c r="U6" s="36">
        <v>195</v>
      </c>
      <c r="V6" s="37" t="s">
        <v>1380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3.9034722222222228E-2</v>
      </c>
      <c r="AD6" s="39">
        <f t="shared" si="12"/>
        <v>-0.53867916666666671</v>
      </c>
      <c r="AE6" s="39">
        <v>-5.42</v>
      </c>
      <c r="AF6" s="39">
        <v>-5.1557435897435893</v>
      </c>
      <c r="AG6" s="39">
        <v>0</v>
      </c>
    </row>
    <row r="7" spans="1:33" ht="15.75" customHeight="1" x14ac:dyDescent="0.2">
      <c r="A7" s="28" t="s">
        <v>39</v>
      </c>
      <c r="B7" s="28" t="s">
        <v>804</v>
      </c>
      <c r="C7" s="15">
        <f t="shared" si="4"/>
        <v>17.295833333333334</v>
      </c>
      <c r="D7" s="29">
        <v>12</v>
      </c>
      <c r="E7" s="29">
        <v>1</v>
      </c>
      <c r="F7" s="30">
        <v>207.55</v>
      </c>
      <c r="G7" s="30">
        <v>0</v>
      </c>
      <c r="H7" s="31">
        <f t="shared" si="1"/>
        <v>0</v>
      </c>
      <c r="I7" s="31">
        <f t="shared" si="2"/>
        <v>0.23542356985341825</v>
      </c>
      <c r="J7" s="32">
        <f t="shared" si="5"/>
        <v>48.862161923076961</v>
      </c>
      <c r="K7" s="32">
        <f t="shared" si="3"/>
        <v>4.0718468269230801</v>
      </c>
      <c r="L7" s="29">
        <v>19</v>
      </c>
      <c r="M7" s="33">
        <f t="shared" si="6"/>
        <v>0.63157894736842102</v>
      </c>
      <c r="N7" s="29">
        <v>89</v>
      </c>
      <c r="O7" s="34">
        <f t="shared" ref="O7:P7" si="15">D7/7</f>
        <v>1.7142857142857142</v>
      </c>
      <c r="P7" s="34">
        <f t="shared" si="15"/>
        <v>0.14285714285714285</v>
      </c>
      <c r="Q7" s="29">
        <f t="shared" si="8"/>
        <v>47</v>
      </c>
      <c r="R7" s="29"/>
      <c r="S7" s="35">
        <v>1.43614457831325</v>
      </c>
      <c r="T7" s="28">
        <v>1000</v>
      </c>
      <c r="U7" s="36">
        <v>195</v>
      </c>
      <c r="V7" s="37" t="s">
        <v>1381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3.9034722222222228E-2</v>
      </c>
      <c r="AD7" s="39">
        <f t="shared" si="12"/>
        <v>-0.64641499999999996</v>
      </c>
      <c r="AE7" s="39">
        <v>-5.42</v>
      </c>
      <c r="AF7" s="39">
        <v>-5.1557435897435893</v>
      </c>
      <c r="AG7" s="39">
        <v>0</v>
      </c>
    </row>
    <row r="8" spans="1:33" ht="15.75" customHeight="1" x14ac:dyDescent="0.2">
      <c r="A8" s="28" t="s">
        <v>41</v>
      </c>
      <c r="B8" s="28" t="s">
        <v>98</v>
      </c>
      <c r="C8" s="15">
        <f t="shared" si="4"/>
        <v>16.151250000000001</v>
      </c>
      <c r="D8" s="29">
        <v>16</v>
      </c>
      <c r="E8" s="29">
        <v>1</v>
      </c>
      <c r="F8" s="30">
        <v>258.42</v>
      </c>
      <c r="G8" s="30">
        <v>0</v>
      </c>
      <c r="H8" s="31">
        <f t="shared" si="1"/>
        <v>0</v>
      </c>
      <c r="I8" s="31">
        <f t="shared" si="2"/>
        <v>0.19160712535149502</v>
      </c>
      <c r="J8" s="32">
        <f t="shared" si="5"/>
        <v>49.515113333333346</v>
      </c>
      <c r="K8" s="32">
        <f t="shared" si="3"/>
        <v>3.0946945833333341</v>
      </c>
      <c r="L8" s="29">
        <v>25</v>
      </c>
      <c r="M8" s="33">
        <f t="shared" si="6"/>
        <v>0.64</v>
      </c>
      <c r="N8" s="29">
        <v>82</v>
      </c>
      <c r="O8" s="34">
        <f t="shared" ref="O8:P8" si="16">D8/7</f>
        <v>2.2857142857142856</v>
      </c>
      <c r="P8" s="34">
        <f t="shared" si="16"/>
        <v>0.14285714285714285</v>
      </c>
      <c r="Q8" s="29">
        <f t="shared" si="8"/>
        <v>33</v>
      </c>
      <c r="R8" s="29"/>
      <c r="S8" s="35">
        <v>1.68085106382978</v>
      </c>
      <c r="T8" s="28">
        <v>805</v>
      </c>
      <c r="U8" s="36">
        <v>5</v>
      </c>
      <c r="V8" s="37" t="s">
        <v>1382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3.9034722222222228E-2</v>
      </c>
      <c r="AD8" s="39">
        <f t="shared" si="12"/>
        <v>-0.86188666666666669</v>
      </c>
      <c r="AE8" s="39">
        <v>-5.42</v>
      </c>
      <c r="AF8" s="39">
        <v>-5.16</v>
      </c>
      <c r="AG8" s="39">
        <v>0</v>
      </c>
    </row>
    <row r="9" spans="1:33" ht="15.75" customHeight="1" x14ac:dyDescent="0.2">
      <c r="A9" s="28" t="s">
        <v>43</v>
      </c>
      <c r="B9" s="28" t="s">
        <v>198</v>
      </c>
      <c r="C9" s="15">
        <f t="shared" si="4"/>
        <v>16.249259259259265</v>
      </c>
      <c r="D9" s="29">
        <v>27</v>
      </c>
      <c r="E9" s="29">
        <v>4</v>
      </c>
      <c r="F9" s="30">
        <v>438.73000000000019</v>
      </c>
      <c r="G9" s="30">
        <v>0</v>
      </c>
      <c r="H9" s="31">
        <f t="shared" si="1"/>
        <v>0</v>
      </c>
      <c r="I9" s="31">
        <f t="shared" si="2"/>
        <v>0.19236237132878323</v>
      </c>
      <c r="J9" s="32">
        <f t="shared" si="5"/>
        <v>84.395143173077102</v>
      </c>
      <c r="K9" s="32">
        <f t="shared" si="3"/>
        <v>3.1257460434472999</v>
      </c>
      <c r="L9" s="29">
        <v>66</v>
      </c>
      <c r="M9" s="33">
        <f t="shared" si="6"/>
        <v>0.40909090909090912</v>
      </c>
      <c r="N9" s="29">
        <v>43</v>
      </c>
      <c r="O9" s="34">
        <f t="shared" ref="O9:P9" si="17">D9/7</f>
        <v>3.8571428571428572</v>
      </c>
      <c r="P9" s="34">
        <f t="shared" si="17"/>
        <v>0.5714285714285714</v>
      </c>
      <c r="Q9" s="29">
        <f t="shared" si="8"/>
        <v>9</v>
      </c>
      <c r="R9" s="29"/>
      <c r="S9" s="35">
        <v>2.4507936507936501</v>
      </c>
      <c r="T9" s="28">
        <v>805</v>
      </c>
      <c r="U9" s="36">
        <v>5</v>
      </c>
      <c r="V9" s="37" t="s">
        <v>1383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3.9034722222222228E-2</v>
      </c>
      <c r="AD9" s="39">
        <f t="shared" si="12"/>
        <v>-1.45443375</v>
      </c>
      <c r="AE9" s="39">
        <v>-5.42</v>
      </c>
      <c r="AF9" s="39">
        <v>-5.2122564102564102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16.285625000000003</v>
      </c>
      <c r="D10" s="29">
        <v>16</v>
      </c>
      <c r="E10" s="29">
        <v>3</v>
      </c>
      <c r="F10" s="30">
        <v>260.57000000000005</v>
      </c>
      <c r="G10" s="30">
        <v>0</v>
      </c>
      <c r="H10" s="31">
        <f t="shared" si="1"/>
        <v>0</v>
      </c>
      <c r="I10" s="31">
        <f t="shared" si="2"/>
        <v>0.19383087373539085</v>
      </c>
      <c r="J10" s="32">
        <f t="shared" si="5"/>
        <v>50.5065107692308</v>
      </c>
      <c r="K10" s="32">
        <f t="shared" si="3"/>
        <v>3.156656923076925</v>
      </c>
      <c r="L10" s="29">
        <v>41</v>
      </c>
      <c r="M10" s="33">
        <f t="shared" si="6"/>
        <v>0.3902439024390244</v>
      </c>
      <c r="N10" s="29">
        <v>23</v>
      </c>
      <c r="O10" s="34">
        <f t="shared" ref="O10:P10" si="18">D10/7</f>
        <v>2.2857142857142856</v>
      </c>
      <c r="P10" s="34">
        <f t="shared" si="18"/>
        <v>0.42857142857142855</v>
      </c>
      <c r="Q10" s="29">
        <f t="shared" si="8"/>
        <v>8</v>
      </c>
      <c r="R10" s="29"/>
      <c r="S10" s="35">
        <v>2.9288135593220299</v>
      </c>
      <c r="T10" s="28">
        <v>805</v>
      </c>
      <c r="U10" s="36">
        <v>5</v>
      </c>
      <c r="V10" s="37" t="s">
        <v>1384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3.9034722222222228E-2</v>
      </c>
      <c r="AD10" s="39">
        <f t="shared" si="12"/>
        <v>-0.86188666666666669</v>
      </c>
      <c r="AE10" s="39">
        <v>-5.42</v>
      </c>
      <c r="AF10" s="39">
        <v>-5.2122564102564102</v>
      </c>
      <c r="AG10" s="39">
        <v>0</v>
      </c>
    </row>
    <row r="11" spans="1:33" ht="15.75" customHeight="1" x14ac:dyDescent="0.2">
      <c r="A11" s="28" t="s">
        <v>47</v>
      </c>
      <c r="B11" s="28" t="s">
        <v>113</v>
      </c>
      <c r="C11" s="15">
        <f t="shared" si="4"/>
        <v>15.99</v>
      </c>
      <c r="D11" s="29">
        <v>5</v>
      </c>
      <c r="E11" s="29">
        <v>3</v>
      </c>
      <c r="F11" s="30">
        <v>79.95</v>
      </c>
      <c r="G11" s="30">
        <v>0</v>
      </c>
      <c r="H11" s="31">
        <f t="shared" si="1"/>
        <v>0</v>
      </c>
      <c r="I11" s="31">
        <f t="shared" si="2"/>
        <v>0.18169954178092071</v>
      </c>
      <c r="J11" s="32">
        <f t="shared" si="5"/>
        <v>14.526878365384611</v>
      </c>
      <c r="K11" s="32">
        <f t="shared" si="3"/>
        <v>2.9053756730769225</v>
      </c>
      <c r="L11" s="29">
        <v>20</v>
      </c>
      <c r="M11" s="33">
        <f t="shared" si="6"/>
        <v>0.25</v>
      </c>
      <c r="N11" s="29">
        <v>134</v>
      </c>
      <c r="O11" s="34">
        <f t="shared" ref="O11:P11" si="19">D11/7</f>
        <v>0.7142857142857143</v>
      </c>
      <c r="P11" s="34">
        <f t="shared" si="19"/>
        <v>0.42857142857142855</v>
      </c>
      <c r="Q11" s="29">
        <f t="shared" si="8"/>
        <v>117</v>
      </c>
      <c r="R11" s="29"/>
      <c r="S11" s="35">
        <v>1.62748643761301</v>
      </c>
      <c r="T11" s="28">
        <v>945</v>
      </c>
      <c r="U11" s="36">
        <v>5</v>
      </c>
      <c r="V11" s="37" t="s">
        <v>1385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3.9034722222222228E-2</v>
      </c>
      <c r="AD11" s="39">
        <f t="shared" si="12"/>
        <v>-0.26933958333333335</v>
      </c>
      <c r="AE11" s="39">
        <v>-5.42</v>
      </c>
      <c r="AF11" s="39">
        <v>-5.2122564102564102</v>
      </c>
      <c r="AG11" s="39">
        <v>0</v>
      </c>
    </row>
    <row r="12" spans="1:33" ht="15.75" customHeight="1" x14ac:dyDescent="0.2">
      <c r="A12" s="28" t="s">
        <v>49</v>
      </c>
      <c r="B12" s="28" t="s">
        <v>803</v>
      </c>
      <c r="C12" s="15">
        <f t="shared" si="4"/>
        <v>16.192727272727275</v>
      </c>
      <c r="D12" s="29">
        <v>22</v>
      </c>
      <c r="E12" s="29">
        <v>10</v>
      </c>
      <c r="F12" s="30">
        <v>356.24000000000007</v>
      </c>
      <c r="G12" s="30">
        <v>-21.39</v>
      </c>
      <c r="H12" s="31">
        <f t="shared" si="1"/>
        <v>6.0043790702896914E-2</v>
      </c>
      <c r="I12" s="31">
        <f t="shared" si="2"/>
        <v>0.12848681357737329</v>
      </c>
      <c r="J12" s="32">
        <f t="shared" si="5"/>
        <v>45.772142468803466</v>
      </c>
      <c r="K12" s="32">
        <f t="shared" si="3"/>
        <v>2.0805519304001576</v>
      </c>
      <c r="L12" s="29">
        <v>36</v>
      </c>
      <c r="M12" s="33">
        <f t="shared" si="6"/>
        <v>0.61111111111111116</v>
      </c>
      <c r="N12" s="29">
        <v>104</v>
      </c>
      <c r="O12" s="34">
        <f t="shared" ref="O12:P12" si="20">D12/7</f>
        <v>3.1428571428571428</v>
      </c>
      <c r="P12" s="34">
        <f t="shared" si="20"/>
        <v>1.4285714285714286</v>
      </c>
      <c r="Q12" s="29">
        <f t="shared" si="8"/>
        <v>22</v>
      </c>
      <c r="R12" s="29"/>
      <c r="S12" s="35">
        <v>1.8655804480651701</v>
      </c>
      <c r="T12" s="28">
        <v>805</v>
      </c>
      <c r="U12" s="36">
        <v>5</v>
      </c>
      <c r="V12" s="37" t="s">
        <v>1386</v>
      </c>
      <c r="W12" s="28">
        <v>5</v>
      </c>
      <c r="X12" s="38">
        <f t="shared" si="9"/>
        <v>0.22727272727272727</v>
      </c>
      <c r="Y12" s="39">
        <f t="shared" si="10"/>
        <v>3.0557142857142856</v>
      </c>
      <c r="Z12" s="28">
        <v>2</v>
      </c>
      <c r="AA12" s="28" t="s">
        <v>34</v>
      </c>
      <c r="AB12" s="40">
        <f t="shared" si="11"/>
        <v>-0.69</v>
      </c>
      <c r="AC12" s="41">
        <v>5.705587962962963E-2</v>
      </c>
      <c r="AD12" s="39">
        <f t="shared" si="12"/>
        <v>-1.7322165055555554</v>
      </c>
      <c r="AE12" s="39">
        <v>-5.42</v>
      </c>
      <c r="AF12" s="39">
        <v>-5.2122564102564102</v>
      </c>
      <c r="AG12" s="39">
        <v>0</v>
      </c>
    </row>
    <row r="13" spans="1:33" ht="15.75" customHeight="1" x14ac:dyDescent="0.2">
      <c r="A13" s="28" t="s">
        <v>51</v>
      </c>
      <c r="B13" s="28" t="s">
        <v>1387</v>
      </c>
      <c r="C13" s="15">
        <f t="shared" si="4"/>
        <v>17.263076923076927</v>
      </c>
      <c r="D13" s="29">
        <v>26</v>
      </c>
      <c r="E13" s="29">
        <v>16</v>
      </c>
      <c r="F13" s="32">
        <v>448.84000000000009</v>
      </c>
      <c r="G13" s="30">
        <v>-38.059999999999995</v>
      </c>
      <c r="H13" s="31">
        <f t="shared" si="1"/>
        <v>8.4796363960431304E-2</v>
      </c>
      <c r="I13" s="31">
        <f t="shared" si="2"/>
        <v>0.14302387273613973</v>
      </c>
      <c r="J13" s="32">
        <f t="shared" si="5"/>
        <v>64.194835038888968</v>
      </c>
      <c r="K13" s="32">
        <f t="shared" si="3"/>
        <v>2.4690321168803449</v>
      </c>
      <c r="L13" s="29">
        <v>38</v>
      </c>
      <c r="M13" s="33">
        <f t="shared" si="6"/>
        <v>0.68421052631578949</v>
      </c>
      <c r="N13" s="29">
        <v>61</v>
      </c>
      <c r="O13" s="34">
        <f t="shared" ref="O13:P13" si="21">D13/7</f>
        <v>3.7142857142857144</v>
      </c>
      <c r="P13" s="34">
        <f t="shared" si="21"/>
        <v>2.2857142857142856</v>
      </c>
      <c r="Q13" s="29">
        <f t="shared" si="8"/>
        <v>10</v>
      </c>
      <c r="R13" s="29"/>
      <c r="S13" s="35">
        <v>2.1333333333333302</v>
      </c>
      <c r="T13" s="28">
        <v>805</v>
      </c>
      <c r="U13" s="36">
        <v>5</v>
      </c>
      <c r="V13" s="37" t="s">
        <v>1388</v>
      </c>
      <c r="W13" s="28">
        <v>7</v>
      </c>
      <c r="X13" s="38">
        <f t="shared" si="9"/>
        <v>0.26923076923076922</v>
      </c>
      <c r="Y13" s="39">
        <f t="shared" si="10"/>
        <v>2.1144444444444441</v>
      </c>
      <c r="Z13" s="28">
        <v>11</v>
      </c>
      <c r="AA13" s="28" t="s">
        <v>34</v>
      </c>
      <c r="AB13" s="40">
        <f t="shared" si="11"/>
        <v>-0.69</v>
      </c>
      <c r="AC13" s="41">
        <v>5.705587962962963E-2</v>
      </c>
      <c r="AD13" s="39">
        <f t="shared" si="12"/>
        <v>-2.0471649611111107</v>
      </c>
      <c r="AE13" s="39">
        <v>-5.42</v>
      </c>
      <c r="AF13" s="39">
        <v>-5.242</v>
      </c>
      <c r="AG13" s="39">
        <v>0</v>
      </c>
    </row>
    <row r="14" spans="1:33" ht="15.75" customHeight="1" x14ac:dyDescent="0.2">
      <c r="A14" s="28" t="s">
        <v>53</v>
      </c>
      <c r="B14" s="28" t="s">
        <v>1389</v>
      </c>
      <c r="C14" s="15">
        <f t="shared" si="4"/>
        <v>18.567666666666664</v>
      </c>
      <c r="D14" s="29">
        <v>30</v>
      </c>
      <c r="E14" s="29">
        <v>12</v>
      </c>
      <c r="F14" s="32">
        <v>557.03</v>
      </c>
      <c r="G14" s="30">
        <v>-27.179999999999996</v>
      </c>
      <c r="H14" s="31">
        <f t="shared" si="1"/>
        <v>4.879449939859612E-2</v>
      </c>
      <c r="I14" s="31">
        <f t="shared" si="2"/>
        <v>0.22274094139154679</v>
      </c>
      <c r="J14" s="32">
        <f t="shared" si="5"/>
        <v>124.0733865833333</v>
      </c>
      <c r="K14" s="32">
        <f t="shared" si="3"/>
        <v>4.1357795527777768</v>
      </c>
      <c r="L14" s="29">
        <v>39</v>
      </c>
      <c r="M14" s="33">
        <f t="shared" si="6"/>
        <v>0.76923076923076927</v>
      </c>
      <c r="N14" s="29">
        <v>24</v>
      </c>
      <c r="O14" s="34">
        <f t="shared" ref="O14:P14" si="22">D14/7</f>
        <v>4.2857142857142856</v>
      </c>
      <c r="P14" s="34">
        <f t="shared" si="22"/>
        <v>1.7142857142857142</v>
      </c>
      <c r="Q14" s="29">
        <f t="shared" si="8"/>
        <v>4</v>
      </c>
      <c r="R14" s="29"/>
      <c r="S14" s="35">
        <v>2.9797101449275298</v>
      </c>
      <c r="T14" s="28">
        <v>805</v>
      </c>
      <c r="U14" s="36">
        <v>5</v>
      </c>
      <c r="V14" s="37" t="s">
        <v>1388</v>
      </c>
      <c r="W14" s="28">
        <v>7</v>
      </c>
      <c r="X14" s="38">
        <f t="shared" si="9"/>
        <v>0.23333333333333334</v>
      </c>
      <c r="Y14" s="39">
        <f t="shared" si="10"/>
        <v>2.0907692307692303</v>
      </c>
      <c r="Z14" s="28">
        <v>6</v>
      </c>
      <c r="AA14" s="28" t="s">
        <v>34</v>
      </c>
      <c r="AB14" s="40">
        <f t="shared" si="11"/>
        <v>-0.69</v>
      </c>
      <c r="AC14" s="41">
        <v>5.705587962962963E-2</v>
      </c>
      <c r="AD14" s="39">
        <f t="shared" si="12"/>
        <v>-2.3621134166666664</v>
      </c>
      <c r="AE14" s="39">
        <v>-5.42</v>
      </c>
      <c r="AF14" s="39">
        <v>-5.242</v>
      </c>
      <c r="AG14" s="39">
        <v>0</v>
      </c>
    </row>
    <row r="15" spans="1:33" ht="15.75" customHeight="1" x14ac:dyDescent="0.2">
      <c r="A15" s="28" t="s">
        <v>54</v>
      </c>
      <c r="B15" s="28" t="s">
        <v>1390</v>
      </c>
      <c r="C15" s="15">
        <f t="shared" si="4"/>
        <v>19.345333333333333</v>
      </c>
      <c r="D15" s="29">
        <v>15</v>
      </c>
      <c r="E15" s="29">
        <v>24</v>
      </c>
      <c r="F15" s="32">
        <v>290.18</v>
      </c>
      <c r="G15" s="30">
        <v>-34.700000000000003</v>
      </c>
      <c r="H15" s="31">
        <f t="shared" si="1"/>
        <v>0.1195809497553243</v>
      </c>
      <c r="I15" s="31">
        <f t="shared" si="2"/>
        <v>0.17003909053575936</v>
      </c>
      <c r="J15" s="32">
        <f t="shared" si="5"/>
        <v>49.341943291666652</v>
      </c>
      <c r="K15" s="32">
        <f t="shared" si="3"/>
        <v>3.2894628861111102</v>
      </c>
      <c r="L15" s="29">
        <v>42</v>
      </c>
      <c r="M15" s="33">
        <f t="shared" si="6"/>
        <v>0.35714285714285715</v>
      </c>
      <c r="N15" s="29">
        <v>90</v>
      </c>
      <c r="O15" s="34">
        <f t="shared" ref="O15:P15" si="23">D15/7</f>
        <v>2.1428571428571428</v>
      </c>
      <c r="P15" s="34">
        <f t="shared" si="23"/>
        <v>3.4285714285714284</v>
      </c>
      <c r="Q15" s="29">
        <f t="shared" si="8"/>
        <v>16</v>
      </c>
      <c r="R15" s="29"/>
      <c r="S15" s="35">
        <v>3.0613333333333301</v>
      </c>
      <c r="T15" s="28">
        <v>805</v>
      </c>
      <c r="U15" s="36">
        <v>100</v>
      </c>
      <c r="V15" s="37" t="s">
        <v>1391</v>
      </c>
      <c r="W15" s="28">
        <v>4</v>
      </c>
      <c r="X15" s="38">
        <f t="shared" si="9"/>
        <v>0.26666666666666666</v>
      </c>
      <c r="Y15" s="39">
        <f t="shared" si="10"/>
        <v>6.94</v>
      </c>
      <c r="Z15" s="28">
        <v>1</v>
      </c>
      <c r="AA15" s="28" t="s">
        <v>34</v>
      </c>
      <c r="AB15" s="40">
        <f t="shared" si="11"/>
        <v>-0.69</v>
      </c>
      <c r="AC15" s="41">
        <v>5.705587962962963E-2</v>
      </c>
      <c r="AD15" s="39">
        <f t="shared" si="12"/>
        <v>-1.1810567083333332</v>
      </c>
      <c r="AE15" s="39">
        <v>-5.42</v>
      </c>
      <c r="AF15" s="39">
        <v>-5.3419999999999996</v>
      </c>
      <c r="AG15" s="39">
        <v>0</v>
      </c>
    </row>
    <row r="16" spans="1:33" ht="15.75" customHeight="1" x14ac:dyDescent="0.2">
      <c r="A16" s="28" t="s">
        <v>56</v>
      </c>
      <c r="B16" s="28" t="s">
        <v>98</v>
      </c>
      <c r="C16" s="15">
        <f t="shared" si="4"/>
        <v>19.91</v>
      </c>
      <c r="D16" s="29">
        <v>5</v>
      </c>
      <c r="E16" s="29">
        <v>26</v>
      </c>
      <c r="F16" s="32">
        <v>99.55</v>
      </c>
      <c r="G16" s="30">
        <v>-3.39</v>
      </c>
      <c r="H16" s="31">
        <f t="shared" si="1"/>
        <v>3.4053239578101462E-2</v>
      </c>
      <c r="I16" s="31">
        <f t="shared" si="2"/>
        <v>0.27145971301411909</v>
      </c>
      <c r="J16" s="32">
        <f t="shared" si="5"/>
        <v>27.023814430555554</v>
      </c>
      <c r="K16" s="32">
        <f t="shared" si="3"/>
        <v>5.4047628861111106</v>
      </c>
      <c r="L16" s="29">
        <v>19</v>
      </c>
      <c r="M16" s="33">
        <f t="shared" si="6"/>
        <v>0.26315789473684209</v>
      </c>
      <c r="N16" s="29">
        <v>59</v>
      </c>
      <c r="O16" s="34">
        <f t="shared" ref="O16:P16" si="24">D16/7</f>
        <v>0.7142857142857143</v>
      </c>
      <c r="P16" s="34">
        <f t="shared" si="24"/>
        <v>3.7142857142857144</v>
      </c>
      <c r="Q16" s="29">
        <f t="shared" si="8"/>
        <v>13</v>
      </c>
      <c r="R16" s="29"/>
      <c r="S16" s="35">
        <v>2.9952606635071</v>
      </c>
      <c r="T16" s="28">
        <v>805</v>
      </c>
      <c r="U16" s="36">
        <v>100</v>
      </c>
      <c r="V16" s="37" t="s">
        <v>1392</v>
      </c>
      <c r="W16" s="28">
        <v>0</v>
      </c>
      <c r="X16" s="38">
        <f t="shared" si="9"/>
        <v>0</v>
      </c>
      <c r="Y16" s="39">
        <f t="shared" si="10"/>
        <v>3.39</v>
      </c>
      <c r="Z16" s="28">
        <v>1</v>
      </c>
      <c r="AA16" s="28" t="s">
        <v>34</v>
      </c>
      <c r="AB16" s="40">
        <f t="shared" si="11"/>
        <v>-0.69</v>
      </c>
      <c r="AC16" s="41">
        <v>5.705587962962963E-2</v>
      </c>
      <c r="AD16" s="39">
        <f t="shared" si="12"/>
        <v>-0.39368556944444438</v>
      </c>
      <c r="AE16" s="39">
        <v>-5.42</v>
      </c>
      <c r="AF16" s="39">
        <v>-5.3419999999999996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20.21769230769231</v>
      </c>
      <c r="D17" s="29">
        <v>13</v>
      </c>
      <c r="E17" s="29">
        <v>8</v>
      </c>
      <c r="F17" s="32">
        <v>262.83000000000004</v>
      </c>
      <c r="G17" s="30">
        <v>0</v>
      </c>
      <c r="H17" s="31">
        <f t="shared" si="1"/>
        <v>0</v>
      </c>
      <c r="I17" s="31">
        <f t="shared" si="2"/>
        <v>0.31379948072687458</v>
      </c>
      <c r="J17" s="32">
        <f t="shared" si="5"/>
        <v>82.475917519444465</v>
      </c>
      <c r="K17" s="32">
        <f t="shared" si="3"/>
        <v>6.3443013476495747</v>
      </c>
      <c r="L17" s="29">
        <v>24</v>
      </c>
      <c r="M17" s="33">
        <f t="shared" si="6"/>
        <v>0.54166666666666663</v>
      </c>
      <c r="N17" s="29">
        <v>48</v>
      </c>
      <c r="O17" s="34">
        <f t="shared" ref="O17:P17" si="25">D17/7</f>
        <v>1.8571428571428572</v>
      </c>
      <c r="P17" s="34">
        <f t="shared" si="25"/>
        <v>1.1428571428571428</v>
      </c>
      <c r="Q17" s="29">
        <f t="shared" si="8"/>
        <v>16</v>
      </c>
      <c r="R17" s="29"/>
      <c r="S17" s="35">
        <v>3.8144927536231799</v>
      </c>
      <c r="T17" s="28">
        <v>700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5.705587962962963E-2</v>
      </c>
      <c r="AD17" s="39">
        <f t="shared" si="12"/>
        <v>-1.0235824805555553</v>
      </c>
      <c r="AE17" s="39">
        <v>-5.42</v>
      </c>
      <c r="AF17" s="39">
        <v>-5.3419999999999996</v>
      </c>
      <c r="AG17" s="39">
        <v>0</v>
      </c>
    </row>
    <row r="18" spans="1:33" ht="15.75" customHeight="1" x14ac:dyDescent="0.2">
      <c r="A18" s="28" t="s">
        <v>59</v>
      </c>
      <c r="B18" s="28" t="s">
        <v>1393</v>
      </c>
      <c r="C18" s="15">
        <f t="shared" si="4"/>
        <v>20.04</v>
      </c>
      <c r="D18" s="29">
        <v>25</v>
      </c>
      <c r="E18" s="29">
        <v>5</v>
      </c>
      <c r="F18" s="32">
        <v>501</v>
      </c>
      <c r="G18" s="30">
        <v>0</v>
      </c>
      <c r="H18" s="31">
        <f t="shared" si="1"/>
        <v>0</v>
      </c>
      <c r="I18" s="31">
        <f t="shared" si="2"/>
        <v>0.30904505419716116</v>
      </c>
      <c r="J18" s="32">
        <f t="shared" si="5"/>
        <v>154.83157215277774</v>
      </c>
      <c r="K18" s="32">
        <f t="shared" si="3"/>
        <v>6.1932628861111096</v>
      </c>
      <c r="L18" s="29">
        <v>33</v>
      </c>
      <c r="M18" s="33">
        <f t="shared" si="6"/>
        <v>0.75757575757575757</v>
      </c>
      <c r="N18" s="29">
        <v>135</v>
      </c>
      <c r="O18" s="34">
        <f t="shared" ref="O18:P18" si="26">D18/7</f>
        <v>3.5714285714285716</v>
      </c>
      <c r="P18" s="34">
        <f t="shared" si="26"/>
        <v>0.7142857142857143</v>
      </c>
      <c r="Q18" s="29">
        <f t="shared" si="8"/>
        <v>31</v>
      </c>
      <c r="R18" s="29"/>
      <c r="S18" s="35">
        <v>3.9509202453987702</v>
      </c>
      <c r="T18" s="28">
        <v>700</v>
      </c>
      <c r="U18" s="36">
        <v>0</v>
      </c>
      <c r="V18" s="37" t="s">
        <v>1394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5.705587962962963E-2</v>
      </c>
      <c r="AD18" s="39">
        <f t="shared" si="12"/>
        <v>-1.9684278472222219</v>
      </c>
      <c r="AE18" s="39">
        <v>-5.42</v>
      </c>
      <c r="AF18" s="39">
        <v>-5.3419999999999996</v>
      </c>
      <c r="AG18" s="39">
        <v>0</v>
      </c>
    </row>
    <row r="19" spans="1:33" ht="15.75" customHeight="1" x14ac:dyDescent="0.2">
      <c r="A19" s="28" t="s">
        <v>60</v>
      </c>
      <c r="B19" s="28" t="s">
        <v>1395</v>
      </c>
      <c r="C19" s="15">
        <f t="shared" si="4"/>
        <v>21.325999999999997</v>
      </c>
      <c r="D19" s="29">
        <v>10</v>
      </c>
      <c r="E19" s="29">
        <v>9</v>
      </c>
      <c r="F19" s="32">
        <v>213.25999999999996</v>
      </c>
      <c r="G19" s="30">
        <v>0</v>
      </c>
      <c r="H19" s="31">
        <f t="shared" si="1"/>
        <v>0</v>
      </c>
      <c r="I19" s="31">
        <f t="shared" si="2"/>
        <v>0.32968502701449437</v>
      </c>
      <c r="J19" s="32">
        <f t="shared" si="5"/>
        <v>70.30862886111106</v>
      </c>
      <c r="K19" s="32">
        <f t="shared" si="3"/>
        <v>7.0308628861111062</v>
      </c>
      <c r="L19" s="29">
        <v>28</v>
      </c>
      <c r="M19" s="33">
        <f t="shared" si="6"/>
        <v>0.35714285714285715</v>
      </c>
      <c r="N19" s="29">
        <v>105</v>
      </c>
      <c r="O19" s="34">
        <f t="shared" ref="O19:P19" si="27">D19/7</f>
        <v>1.4285714285714286</v>
      </c>
      <c r="P19" s="34">
        <f t="shared" si="27"/>
        <v>1.2857142857142858</v>
      </c>
      <c r="Q19" s="29">
        <f t="shared" si="8"/>
        <v>38</v>
      </c>
      <c r="R19" s="29"/>
      <c r="S19" s="35">
        <v>3.70410958904109</v>
      </c>
      <c r="T19" s="28">
        <v>700</v>
      </c>
      <c r="U19" s="36">
        <v>200</v>
      </c>
      <c r="V19" s="37" t="s">
        <v>1394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5.705587962962963E-2</v>
      </c>
      <c r="AD19" s="39">
        <f t="shared" si="12"/>
        <v>-0.78737113888888877</v>
      </c>
      <c r="AE19" s="39">
        <v>-5.42</v>
      </c>
      <c r="AF19" s="39">
        <v>-5.597500000000001</v>
      </c>
      <c r="AG19" s="39">
        <v>0</v>
      </c>
    </row>
    <row r="20" spans="1:33" ht="15.75" customHeight="1" x14ac:dyDescent="0.2">
      <c r="A20" s="28" t="s">
        <v>62</v>
      </c>
      <c r="B20" s="28" t="s">
        <v>1396</v>
      </c>
      <c r="C20" s="15">
        <f t="shared" si="4"/>
        <v>22.326666666666668</v>
      </c>
      <c r="D20" s="29">
        <v>9</v>
      </c>
      <c r="E20" s="29">
        <v>14</v>
      </c>
      <c r="F20" s="32">
        <v>200.94</v>
      </c>
      <c r="G20" s="30">
        <v>0</v>
      </c>
      <c r="H20" s="31">
        <f t="shared" si="1"/>
        <v>0</v>
      </c>
      <c r="I20" s="31">
        <f t="shared" si="2"/>
        <v>0.35300520540957497</v>
      </c>
      <c r="J20" s="32">
        <f t="shared" si="5"/>
        <v>70.932865974999999</v>
      </c>
      <c r="K20" s="32">
        <f t="shared" si="3"/>
        <v>7.881429552777778</v>
      </c>
      <c r="L20" s="29">
        <v>14</v>
      </c>
      <c r="M20" s="33">
        <f t="shared" si="6"/>
        <v>0.6428571428571429</v>
      </c>
      <c r="N20" s="29">
        <v>77</v>
      </c>
      <c r="O20" s="34">
        <f t="shared" ref="O20:P20" si="28">D20/7</f>
        <v>1.2857142857142858</v>
      </c>
      <c r="P20" s="34">
        <f t="shared" si="28"/>
        <v>2</v>
      </c>
      <c r="Q20" s="29">
        <f t="shared" si="8"/>
        <v>23</v>
      </c>
      <c r="R20" s="29"/>
      <c r="S20" s="35">
        <v>3.6517150395778302</v>
      </c>
      <c r="T20" s="28">
        <v>700</v>
      </c>
      <c r="U20" s="36">
        <v>200</v>
      </c>
      <c r="V20" s="37" t="s">
        <v>1397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5.705587962962963E-2</v>
      </c>
      <c r="AD20" s="39">
        <f t="shared" si="12"/>
        <v>-0.70863402499999983</v>
      </c>
      <c r="AE20" s="39">
        <v>-5.42</v>
      </c>
      <c r="AF20" s="39">
        <v>-5.597500000000001</v>
      </c>
      <c r="AG20" s="39">
        <v>0</v>
      </c>
    </row>
    <row r="21" spans="1:33" ht="15.75" customHeight="1" x14ac:dyDescent="0.2">
      <c r="A21" s="28" t="s">
        <v>63</v>
      </c>
      <c r="B21" s="28" t="s">
        <v>1398</v>
      </c>
      <c r="C21" s="15">
        <f t="shared" si="4"/>
        <v>24.75</v>
      </c>
      <c r="D21" s="29">
        <v>3</v>
      </c>
      <c r="E21" s="29">
        <v>3</v>
      </c>
      <c r="F21" s="32">
        <v>74.25</v>
      </c>
      <c r="G21" s="30">
        <v>0</v>
      </c>
      <c r="H21" s="31">
        <f t="shared" si="1"/>
        <v>0</v>
      </c>
      <c r="I21" s="31">
        <f t="shared" si="2"/>
        <v>0.40166718731762058</v>
      </c>
      <c r="J21" s="32">
        <f t="shared" si="5"/>
        <v>29.823788658333328</v>
      </c>
      <c r="K21" s="32">
        <f t="shared" si="3"/>
        <v>9.9412628861111099</v>
      </c>
      <c r="L21" s="29">
        <v>4</v>
      </c>
      <c r="M21" s="33">
        <f t="shared" si="6"/>
        <v>0.75</v>
      </c>
      <c r="N21" s="29">
        <v>77</v>
      </c>
      <c r="O21" s="34">
        <f t="shared" ref="O21:P21" si="29">D21/7</f>
        <v>0.42857142857142855</v>
      </c>
      <c r="P21" s="34">
        <f t="shared" si="29"/>
        <v>0.42857142857142855</v>
      </c>
      <c r="Q21" s="29">
        <f t="shared" si="8"/>
        <v>89</v>
      </c>
      <c r="R21" s="29"/>
      <c r="S21" s="35">
        <v>4.6511627906976702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5.705587962962963E-2</v>
      </c>
      <c r="AD21" s="39">
        <f t="shared" si="12"/>
        <v>-0.23621134166666663</v>
      </c>
      <c r="AE21" s="39">
        <v>-5.42</v>
      </c>
      <c r="AF21" s="39">
        <v>-5.597500000000001</v>
      </c>
      <c r="AG21" s="39">
        <v>0</v>
      </c>
    </row>
    <row r="22" spans="1:33" ht="15.75" customHeight="1" x14ac:dyDescent="0.2">
      <c r="A22" s="28" t="s">
        <v>64</v>
      </c>
      <c r="B22" s="28" t="s">
        <v>1399</v>
      </c>
      <c r="C22" s="15">
        <f t="shared" si="4"/>
        <v>24.35</v>
      </c>
      <c r="D22" s="29">
        <v>2</v>
      </c>
      <c r="E22" s="29">
        <v>2</v>
      </c>
      <c r="F22" s="30">
        <v>48.7</v>
      </c>
      <c r="G22" s="30">
        <v>0</v>
      </c>
      <c r="H22" s="31">
        <f t="shared" si="1"/>
        <v>0</v>
      </c>
      <c r="I22" s="31">
        <f t="shared" si="2"/>
        <v>0.39430237725302303</v>
      </c>
      <c r="J22" s="32">
        <f t="shared" si="5"/>
        <v>19.202525772222224</v>
      </c>
      <c r="K22" s="32">
        <f t="shared" si="3"/>
        <v>9.6012628861111118</v>
      </c>
      <c r="L22" s="29">
        <v>22</v>
      </c>
      <c r="M22" s="33">
        <f t="shared" si="6"/>
        <v>9.0909090909090912E-2</v>
      </c>
      <c r="N22" s="29">
        <v>74</v>
      </c>
      <c r="O22" s="34">
        <f t="shared" ref="O22:P22" si="30">D22/7</f>
        <v>0.2857142857142857</v>
      </c>
      <c r="P22" s="34">
        <f t="shared" si="30"/>
        <v>0.2857142857142857</v>
      </c>
      <c r="Q22" s="29">
        <f t="shared" si="8"/>
        <v>129</v>
      </c>
      <c r="R22" s="29"/>
      <c r="S22" s="35">
        <v>3.9635258358662599</v>
      </c>
      <c r="T22" s="28">
        <v>700</v>
      </c>
      <c r="U22" s="36">
        <v>200</v>
      </c>
      <c r="V22" s="37" t="s">
        <v>1400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5.705587962962963E-2</v>
      </c>
      <c r="AD22" s="39">
        <f t="shared" si="12"/>
        <v>-0.15747422777777775</v>
      </c>
      <c r="AE22" s="39">
        <v>-5.42</v>
      </c>
      <c r="AF22" s="39">
        <v>-5.597500000000001</v>
      </c>
      <c r="AG22" s="39">
        <v>0</v>
      </c>
    </row>
    <row r="23" spans="1:33" ht="15.75" customHeight="1" x14ac:dyDescent="0.2">
      <c r="A23" s="28" t="s">
        <v>65</v>
      </c>
      <c r="B23" s="28" t="s">
        <v>1401</v>
      </c>
      <c r="C23" s="15">
        <f t="shared" si="4"/>
        <v>22.386666666666667</v>
      </c>
      <c r="D23" s="29">
        <v>3</v>
      </c>
      <c r="E23" s="29">
        <v>2</v>
      </c>
      <c r="F23" s="32">
        <v>67.16</v>
      </c>
      <c r="G23" s="30">
        <v>0</v>
      </c>
      <c r="H23" s="31">
        <f t="shared" si="1"/>
        <v>0</v>
      </c>
      <c r="I23" s="31">
        <f t="shared" si="2"/>
        <v>0.35433723434087744</v>
      </c>
      <c r="J23" s="32">
        <f t="shared" si="5"/>
        <v>23.797288658333329</v>
      </c>
      <c r="K23" s="32">
        <f t="shared" si="3"/>
        <v>7.9324295527777764</v>
      </c>
      <c r="L23" s="29">
        <v>21</v>
      </c>
      <c r="M23" s="33">
        <f t="shared" si="6"/>
        <v>0.14285714285714285</v>
      </c>
      <c r="N23" s="29">
        <v>71</v>
      </c>
      <c r="O23" s="34">
        <f t="shared" ref="O23:P23" si="31">D23/7</f>
        <v>0.42857142857142855</v>
      </c>
      <c r="P23" s="34">
        <f t="shared" si="31"/>
        <v>0.2857142857142857</v>
      </c>
      <c r="Q23" s="29">
        <f t="shared" si="8"/>
        <v>99</v>
      </c>
      <c r="R23" s="29"/>
      <c r="S23" s="35">
        <v>4.8924302788844596</v>
      </c>
      <c r="T23" s="28">
        <v>700</v>
      </c>
      <c r="U23" s="36">
        <v>200</v>
      </c>
      <c r="V23" s="37" t="s">
        <v>1402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5.705587962962963E-2</v>
      </c>
      <c r="AD23" s="39">
        <f t="shared" si="12"/>
        <v>-0.23621134166666663</v>
      </c>
      <c r="AE23" s="39">
        <v>-5.42</v>
      </c>
      <c r="AF23" s="39">
        <v>-5.597500000000001</v>
      </c>
      <c r="AG23" s="39">
        <v>0</v>
      </c>
    </row>
    <row r="24" spans="1:33" ht="15.75" customHeight="1" x14ac:dyDescent="0.2">
      <c r="A24" s="28" t="s">
        <v>66</v>
      </c>
      <c r="B24" s="28" t="s">
        <v>1403</v>
      </c>
      <c r="C24" s="15">
        <f t="shared" si="4"/>
        <v>18.148888888888891</v>
      </c>
      <c r="D24" s="29">
        <v>9</v>
      </c>
      <c r="E24" s="29">
        <v>1</v>
      </c>
      <c r="F24" s="32">
        <v>163.34</v>
      </c>
      <c r="G24" s="32">
        <v>0</v>
      </c>
      <c r="H24" s="31">
        <f t="shared" si="1"/>
        <v>0</v>
      </c>
      <c r="I24" s="31">
        <f t="shared" si="2"/>
        <v>0.23859964475939746</v>
      </c>
      <c r="J24" s="32">
        <f t="shared" si="5"/>
        <v>38.972865974999984</v>
      </c>
      <c r="K24" s="32">
        <f t="shared" si="3"/>
        <v>4.3303184416666651</v>
      </c>
      <c r="L24" s="29">
        <v>22</v>
      </c>
      <c r="M24" s="33">
        <f t="shared" si="6"/>
        <v>0.40909090909090912</v>
      </c>
      <c r="N24" s="29">
        <v>61</v>
      </c>
      <c r="O24" s="34">
        <f t="shared" ref="O24:P24" si="32">D24/7</f>
        <v>1.2857142857142858</v>
      </c>
      <c r="P24" s="34">
        <f t="shared" si="32"/>
        <v>0.14285714285714285</v>
      </c>
      <c r="Q24" s="29">
        <f t="shared" si="8"/>
        <v>42</v>
      </c>
      <c r="R24" s="29"/>
      <c r="S24" s="35">
        <v>3.0124688279301699</v>
      </c>
      <c r="T24" s="28">
        <v>700</v>
      </c>
      <c r="U24" s="36">
        <v>200</v>
      </c>
      <c r="V24" s="37" t="s">
        <v>1404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5.705587962962963E-2</v>
      </c>
      <c r="AD24" s="39">
        <f t="shared" si="12"/>
        <v>-0.70863402499999983</v>
      </c>
      <c r="AE24" s="39">
        <v>-5.42</v>
      </c>
      <c r="AF24" s="39">
        <v>-5.597500000000001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16.13625</v>
      </c>
      <c r="D25" s="29">
        <v>8</v>
      </c>
      <c r="E25" s="29">
        <v>7</v>
      </c>
      <c r="F25" s="32">
        <v>129.09</v>
      </c>
      <c r="G25" s="32">
        <v>0</v>
      </c>
      <c r="H25" s="31">
        <f t="shared" si="1"/>
        <v>0</v>
      </c>
      <c r="I25" s="31">
        <f t="shared" si="2"/>
        <v>0.16218609566108058</v>
      </c>
      <c r="J25" s="32">
        <f t="shared" si="5"/>
        <v>20.936603088888894</v>
      </c>
      <c r="K25" s="32">
        <f t="shared" si="3"/>
        <v>2.6170753861111118</v>
      </c>
      <c r="L25" s="29">
        <v>27</v>
      </c>
      <c r="M25" s="33">
        <f t="shared" si="6"/>
        <v>0.29629629629629628</v>
      </c>
      <c r="N25" s="29">
        <v>41</v>
      </c>
      <c r="O25" s="34">
        <f t="shared" ref="O25:P25" si="33">D25/7</f>
        <v>1.1428571428571428</v>
      </c>
      <c r="P25" s="34">
        <f t="shared" si="33"/>
        <v>1</v>
      </c>
      <c r="Q25" s="29">
        <f t="shared" si="8"/>
        <v>19</v>
      </c>
      <c r="R25" s="29"/>
      <c r="S25" s="35">
        <v>4.084507042253521</v>
      </c>
      <c r="T25" s="28">
        <v>700</v>
      </c>
      <c r="U25" s="36">
        <v>200</v>
      </c>
      <c r="V25" s="37" t="s">
        <v>1404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5.705587962962963E-2</v>
      </c>
      <c r="AD25" s="39">
        <f t="shared" si="12"/>
        <v>-0.62989691111111101</v>
      </c>
      <c r="AE25" s="39">
        <v>-5.42</v>
      </c>
      <c r="AF25" s="39">
        <v>-5.6</v>
      </c>
      <c r="AG25" s="39">
        <v>0</v>
      </c>
    </row>
    <row r="26" spans="1:33" ht="15.75" customHeight="1" x14ac:dyDescent="0.2">
      <c r="A26" s="14" t="s">
        <v>68</v>
      </c>
      <c r="B26" s="14" t="s">
        <v>246</v>
      </c>
      <c r="C26" s="15">
        <f t="shared" si="4"/>
        <v>13.55</v>
      </c>
      <c r="D26" s="16">
        <v>18</v>
      </c>
      <c r="E26" s="16">
        <v>18</v>
      </c>
      <c r="F26" s="17">
        <v>243.9</v>
      </c>
      <c r="G26" s="17">
        <v>0</v>
      </c>
      <c r="H26" s="31">
        <f t="shared" si="1"/>
        <v>0</v>
      </c>
      <c r="I26" s="31">
        <f t="shared" si="2"/>
        <v>1.1045231447314518E-2</v>
      </c>
      <c r="J26" s="32">
        <f t="shared" si="5"/>
        <v>2.6939319500000112</v>
      </c>
      <c r="K26" s="32">
        <f t="shared" si="3"/>
        <v>0.14966288611111173</v>
      </c>
      <c r="L26" s="16">
        <v>28</v>
      </c>
      <c r="M26" s="33">
        <f t="shared" si="6"/>
        <v>0.6428571428571429</v>
      </c>
      <c r="N26" s="16">
        <v>17</v>
      </c>
      <c r="O26" s="34">
        <f t="shared" ref="O26:P26" si="34">D26/7</f>
        <v>2.5714285714285716</v>
      </c>
      <c r="P26" s="34">
        <f t="shared" si="34"/>
        <v>2.5714285714285716</v>
      </c>
      <c r="Q26" s="29">
        <f t="shared" si="8"/>
        <v>3</v>
      </c>
      <c r="R26" s="29"/>
      <c r="S26" s="21">
        <v>4.7304347826086959</v>
      </c>
      <c r="T26" s="28">
        <v>500</v>
      </c>
      <c r="U26" s="36">
        <v>200</v>
      </c>
      <c r="V26" s="37" t="s">
        <v>1405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5.705587962962963E-2</v>
      </c>
      <c r="AD26" s="39">
        <f t="shared" si="12"/>
        <v>-1.4172680499999997</v>
      </c>
      <c r="AE26" s="25">
        <v>-5.68</v>
      </c>
      <c r="AF26" s="25">
        <v>-5.6090999999999998</v>
      </c>
      <c r="AG26" s="25">
        <v>0</v>
      </c>
    </row>
    <row r="27" spans="1:33" ht="15.75" customHeight="1" x14ac:dyDescent="0.2">
      <c r="A27" s="14" t="s">
        <v>69</v>
      </c>
      <c r="B27" s="14" t="s">
        <v>100</v>
      </c>
      <c r="C27" s="15">
        <f t="shared" si="4"/>
        <v>13.015000000000001</v>
      </c>
      <c r="D27" s="16">
        <v>8</v>
      </c>
      <c r="E27" s="16">
        <v>1</v>
      </c>
      <c r="F27" s="17">
        <v>104.12</v>
      </c>
      <c r="G27" s="17">
        <v>0</v>
      </c>
      <c r="H27" s="31">
        <f t="shared" si="1"/>
        <v>0</v>
      </c>
      <c r="I27" s="31">
        <f t="shared" si="2"/>
        <v>-4.3610227728689131E-2</v>
      </c>
      <c r="J27" s="32">
        <f t="shared" si="5"/>
        <v>-4.5406969111111124</v>
      </c>
      <c r="K27" s="32">
        <f t="shared" si="3"/>
        <v>-0.56758711388888905</v>
      </c>
      <c r="L27" s="16">
        <v>6</v>
      </c>
      <c r="M27" s="33">
        <f t="shared" si="6"/>
        <v>1.3333333333333333</v>
      </c>
      <c r="N27" s="16">
        <v>0</v>
      </c>
      <c r="O27" s="34">
        <f t="shared" ref="O27:P27" si="35">D27/7</f>
        <v>1.1428571428571428</v>
      </c>
      <c r="P27" s="34">
        <f t="shared" si="35"/>
        <v>0.14285714285714285</v>
      </c>
      <c r="Q27" s="29">
        <f t="shared" si="8"/>
        <v>0</v>
      </c>
      <c r="R27" s="29"/>
      <c r="S27" s="21">
        <v>4.4757709251101323</v>
      </c>
      <c r="T27" s="28">
        <v>500</v>
      </c>
      <c r="U27" s="36">
        <v>200</v>
      </c>
      <c r="V27" s="37" t="s">
        <v>1406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5.705587962962963E-2</v>
      </c>
      <c r="AD27" s="39">
        <f t="shared" si="12"/>
        <v>-0.62989691111111101</v>
      </c>
      <c r="AE27" s="25">
        <v>-5.68</v>
      </c>
      <c r="AF27" s="25">
        <v>-5.8715999999999999</v>
      </c>
      <c r="AG27" s="25">
        <v>0</v>
      </c>
    </row>
    <row r="28" spans="1:33" ht="15.75" customHeight="1" x14ac:dyDescent="0.2">
      <c r="A28" s="14" t="s">
        <v>70</v>
      </c>
      <c r="B28" s="14" t="s">
        <v>1407</v>
      </c>
      <c r="C28" s="15">
        <f t="shared" si="4"/>
        <v>13.057499999999999</v>
      </c>
      <c r="D28" s="16">
        <v>4</v>
      </c>
      <c r="E28" s="16">
        <v>0</v>
      </c>
      <c r="F28" s="17">
        <v>52.23</v>
      </c>
      <c r="G28" s="17">
        <v>0</v>
      </c>
      <c r="H28" s="31">
        <f t="shared" si="1"/>
        <v>0</v>
      </c>
      <c r="I28" s="31">
        <f t="shared" si="2"/>
        <v>-4.0701674431467653E-2</v>
      </c>
      <c r="J28" s="32">
        <f t="shared" si="5"/>
        <v>-2.1258484555555555</v>
      </c>
      <c r="K28" s="32">
        <f t="shared" si="3"/>
        <v>-0.53146211388888887</v>
      </c>
      <c r="L28" s="16">
        <v>8</v>
      </c>
      <c r="M28" s="33">
        <f t="shared" si="6"/>
        <v>0.5</v>
      </c>
      <c r="N28" s="16">
        <v>197</v>
      </c>
      <c r="O28" s="34">
        <f t="shared" ref="O28:P28" si="36">D28/7</f>
        <v>0.5714285714285714</v>
      </c>
      <c r="P28" s="34">
        <f t="shared" si="36"/>
        <v>0</v>
      </c>
      <c r="Q28" s="29">
        <f t="shared" si="8"/>
        <v>344</v>
      </c>
      <c r="R28" s="29"/>
      <c r="S28" s="21">
        <v>1.8867924528301889</v>
      </c>
      <c r="T28" s="28">
        <v>300</v>
      </c>
      <c r="U28" s="36" t="s">
        <v>33</v>
      </c>
      <c r="V28" s="37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5.705587962962963E-2</v>
      </c>
      <c r="AD28" s="39">
        <f t="shared" si="12"/>
        <v>-0.31494845555555551</v>
      </c>
      <c r="AE28" s="25">
        <v>-5.68</v>
      </c>
      <c r="AF28" s="25">
        <v>-5.8715999999999999</v>
      </c>
      <c r="AG28" s="25">
        <v>0</v>
      </c>
    </row>
    <row r="29" spans="1:33" ht="15.75" customHeight="1" x14ac:dyDescent="0.2">
      <c r="A29" s="14" t="s">
        <v>71</v>
      </c>
      <c r="B29" s="14" t="s">
        <v>314</v>
      </c>
      <c r="C29" s="15">
        <f t="shared" si="4"/>
        <v>14.192666666666666</v>
      </c>
      <c r="D29" s="16">
        <v>15</v>
      </c>
      <c r="E29" s="16">
        <v>18</v>
      </c>
      <c r="F29" s="17">
        <v>212.89</v>
      </c>
      <c r="G29" s="17">
        <v>-40.47</v>
      </c>
      <c r="H29" s="31">
        <f t="shared" si="1"/>
        <v>0.19009817276527785</v>
      </c>
      <c r="I29" s="31">
        <f t="shared" si="2"/>
        <v>-0.15368965102909174</v>
      </c>
      <c r="J29" s="32">
        <f t="shared" si="5"/>
        <v>-32.718989807583341</v>
      </c>
      <c r="K29" s="32">
        <f t="shared" si="3"/>
        <v>-2.1812659871722229</v>
      </c>
      <c r="L29" s="16">
        <v>33</v>
      </c>
      <c r="M29" s="33">
        <f t="shared" si="6"/>
        <v>0.45454545454545453</v>
      </c>
      <c r="N29" s="16">
        <v>371</v>
      </c>
      <c r="O29" s="34">
        <f t="shared" ref="O29:P29" si="37">D29/7</f>
        <v>2.1428571428571428</v>
      </c>
      <c r="P29" s="34">
        <f t="shared" si="37"/>
        <v>2.5714285714285716</v>
      </c>
      <c r="Q29" s="29">
        <f t="shared" si="8"/>
        <v>78</v>
      </c>
      <c r="R29" s="29"/>
      <c r="S29" s="21">
        <v>1.4692442882249559</v>
      </c>
      <c r="T29" s="28">
        <v>300</v>
      </c>
      <c r="U29" s="36" t="s">
        <v>33</v>
      </c>
      <c r="V29" s="37" t="s">
        <v>33</v>
      </c>
      <c r="W29" s="14">
        <v>7</v>
      </c>
      <c r="X29" s="38">
        <f t="shared" si="9"/>
        <v>0.46666666666666667</v>
      </c>
      <c r="Y29" s="39">
        <f t="shared" si="10"/>
        <v>3.1130769230769229</v>
      </c>
      <c r="Z29" s="14">
        <v>6</v>
      </c>
      <c r="AA29" s="28" t="s">
        <v>34</v>
      </c>
      <c r="AB29" s="40">
        <f t="shared" si="11"/>
        <v>-0.69</v>
      </c>
      <c r="AC29" s="41">
        <v>5.705587962962963E-2</v>
      </c>
      <c r="AD29" s="39">
        <f t="shared" si="12"/>
        <v>-1.1810567083333332</v>
      </c>
      <c r="AE29" s="25">
        <v>-5.68</v>
      </c>
      <c r="AF29" s="25">
        <v>-5.78829553995</v>
      </c>
      <c r="AG29" s="25">
        <v>0</v>
      </c>
    </row>
    <row r="30" spans="1:33" ht="15.75" customHeight="1" x14ac:dyDescent="0.2">
      <c r="A30" s="14" t="s">
        <v>72</v>
      </c>
      <c r="B30" s="14" t="s">
        <v>98</v>
      </c>
      <c r="C30" s="15">
        <f t="shared" si="4"/>
        <v>17.601739130434783</v>
      </c>
      <c r="D30" s="16">
        <v>23</v>
      </c>
      <c r="E30" s="16">
        <v>6</v>
      </c>
      <c r="F30" s="17">
        <v>404.84</v>
      </c>
      <c r="G30" s="17">
        <v>-29.36</v>
      </c>
      <c r="H30" s="31">
        <f t="shared" si="1"/>
        <v>7.2522478016006323E-2</v>
      </c>
      <c r="I30" s="31">
        <f t="shared" si="2"/>
        <v>0.12146094497012533</v>
      </c>
      <c r="J30" s="32">
        <f t="shared" si="5"/>
        <v>49.172248961705534</v>
      </c>
      <c r="K30" s="32">
        <f t="shared" si="3"/>
        <v>2.1379238679002408</v>
      </c>
      <c r="L30" s="16">
        <v>35</v>
      </c>
      <c r="M30" s="33">
        <f t="shared" si="6"/>
        <v>0.65714285714285714</v>
      </c>
      <c r="N30" s="16">
        <v>307</v>
      </c>
      <c r="O30" s="34">
        <f t="shared" ref="O30:P30" si="38">D30/7</f>
        <v>3.2857142857142856</v>
      </c>
      <c r="P30" s="34">
        <f t="shared" si="38"/>
        <v>0.8571428571428571</v>
      </c>
      <c r="Q30" s="29">
        <f t="shared" si="8"/>
        <v>74</v>
      </c>
      <c r="R30" s="29"/>
      <c r="S30" s="21">
        <v>1.5616942909760589</v>
      </c>
      <c r="T30" s="28">
        <v>300</v>
      </c>
      <c r="U30" s="36" t="s">
        <v>33</v>
      </c>
      <c r="V30" s="37" t="s">
        <v>33</v>
      </c>
      <c r="W30" s="14">
        <v>6</v>
      </c>
      <c r="X30" s="38">
        <f t="shared" si="9"/>
        <v>0.2608695652173913</v>
      </c>
      <c r="Y30" s="39">
        <f t="shared" si="10"/>
        <v>2.9359999999999999</v>
      </c>
      <c r="Z30" s="14">
        <v>4</v>
      </c>
      <c r="AA30" s="28" t="s">
        <v>34</v>
      </c>
      <c r="AB30" s="40">
        <f t="shared" si="11"/>
        <v>-0.69</v>
      </c>
      <c r="AC30" s="41">
        <v>5.705587962962963E-2</v>
      </c>
      <c r="AD30" s="39">
        <f t="shared" si="12"/>
        <v>-1.8109536194444442</v>
      </c>
      <c r="AE30" s="25">
        <v>-5.68</v>
      </c>
      <c r="AF30" s="25">
        <v>-5.78829553995</v>
      </c>
      <c r="AG30" s="25">
        <v>0</v>
      </c>
    </row>
    <row r="31" spans="1:33" ht="15.75" customHeight="1" x14ac:dyDescent="0.2">
      <c r="A31" s="14" t="s">
        <v>73</v>
      </c>
      <c r="B31" s="50" t="s">
        <v>1408</v>
      </c>
      <c r="C31" s="15">
        <f t="shared" si="4"/>
        <v>17.5</v>
      </c>
      <c r="D31" s="16">
        <v>13</v>
      </c>
      <c r="E31" s="16">
        <v>13</v>
      </c>
      <c r="F31" s="17">
        <v>227.5</v>
      </c>
      <c r="G31" s="42">
        <v>-49.339999999999996</v>
      </c>
      <c r="H31" s="31">
        <f t="shared" si="1"/>
        <v>0.21687912087912087</v>
      </c>
      <c r="I31" s="31">
        <f t="shared" si="2"/>
        <v>-2.6709558241343207E-2</v>
      </c>
      <c r="J31" s="32">
        <f t="shared" si="5"/>
        <v>-6.0764244999055794</v>
      </c>
      <c r="K31" s="32">
        <f t="shared" si="3"/>
        <v>-0.46741726922350613</v>
      </c>
      <c r="L31" s="16">
        <v>36</v>
      </c>
      <c r="M31" s="33">
        <f t="shared" si="6"/>
        <v>0.3611111111111111</v>
      </c>
      <c r="N31" s="16">
        <v>302</v>
      </c>
      <c r="O31" s="34">
        <f t="shared" ref="O31:P32" si="39">D31/7</f>
        <v>1.8571428571428572</v>
      </c>
      <c r="P31" s="34">
        <f t="shared" si="39"/>
        <v>1.8571428571428572</v>
      </c>
      <c r="Q31" s="29">
        <f t="shared" si="8"/>
        <v>81</v>
      </c>
      <c r="R31" s="29"/>
      <c r="S31" s="21">
        <v>1.6518518518518499</v>
      </c>
      <c r="T31" s="14">
        <v>60</v>
      </c>
      <c r="U31" s="22">
        <v>240</v>
      </c>
      <c r="V31" s="1" t="s">
        <v>1463</v>
      </c>
      <c r="W31" s="14">
        <v>2</v>
      </c>
      <c r="X31" s="38">
        <f t="shared" si="9"/>
        <v>0.15384615384615385</v>
      </c>
      <c r="Y31" s="39">
        <f t="shared" si="10"/>
        <v>12.334999999999999</v>
      </c>
      <c r="Z31" s="14">
        <v>2</v>
      </c>
      <c r="AA31" s="14" t="s">
        <v>34</v>
      </c>
      <c r="AB31" s="40">
        <f t="shared" si="11"/>
        <v>-0.69</v>
      </c>
      <c r="AC31" s="27">
        <v>5.705587962962963E-2</v>
      </c>
      <c r="AD31" s="39">
        <f t="shared" si="12"/>
        <v>-1.0235824805555553</v>
      </c>
      <c r="AE31" s="43">
        <v>-5.68</v>
      </c>
      <c r="AF31" s="43">
        <v>-5.7882955399500009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17.186666666666667</v>
      </c>
      <c r="D32" s="52">
        <v>9</v>
      </c>
      <c r="E32" s="52">
        <v>1</v>
      </c>
      <c r="F32" s="53">
        <v>154.68</v>
      </c>
      <c r="G32" s="53">
        <v>-25.9</v>
      </c>
      <c r="H32" s="31">
        <f t="shared" si="1"/>
        <v>0.16744246185673647</v>
      </c>
      <c r="I32" s="31">
        <f t="shared" si="2"/>
        <v>1.0697608711210282E-2</v>
      </c>
      <c r="J32" s="32">
        <f t="shared" si="5"/>
        <v>1.6547061154500065</v>
      </c>
      <c r="K32" s="32">
        <f t="shared" si="3"/>
        <v>0.1838562350500007</v>
      </c>
      <c r="L32" s="52">
        <v>40</v>
      </c>
      <c r="M32" s="33">
        <f t="shared" si="6"/>
        <v>0.22500000000000001</v>
      </c>
      <c r="N32" s="52">
        <v>292</v>
      </c>
      <c r="O32" s="34">
        <f t="shared" si="39"/>
        <v>1.2857142857142858</v>
      </c>
      <c r="P32" s="34">
        <f t="shared" si="39"/>
        <v>0.14285714285714285</v>
      </c>
      <c r="Q32" s="29">
        <f t="shared" si="8"/>
        <v>204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1.76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2</v>
      </c>
      <c r="X32" s="38">
        <f t="shared" si="9"/>
        <v>0.22222222222222221</v>
      </c>
      <c r="Y32" s="39">
        <f t="shared" si="10"/>
        <v>3.6999999999999997</v>
      </c>
      <c r="Z32" s="51">
        <v>5</v>
      </c>
      <c r="AA32" s="51" t="s">
        <v>34</v>
      </c>
      <c r="AB32" s="40">
        <f t="shared" si="11"/>
        <v>-0.69</v>
      </c>
      <c r="AC32" s="57">
        <v>5.705587962962963E-2</v>
      </c>
      <c r="AD32" s="39">
        <f t="shared" si="12"/>
        <v>-0.70863402499999983</v>
      </c>
      <c r="AE32" s="58">
        <v>-5.68</v>
      </c>
      <c r="AF32" s="58">
        <v>-5.78829553995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2.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1.83203125" customWidth="1"/>
    <col min="22" max="22" width="66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Info!B1:BJ5000""),3,FALSE),"""")"),"White-SPT-3, 16/3, 25FT, 3 Prong Plug")</f>
        <v>White-SPT-3, 16/3, 25FT, 3 Prong Plug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Info!B1:BJ5000""),2,FALSE),"""")"),"B01JN1JX36")</f>
        <v>B01JN1JX36</v>
      </c>
      <c r="B2" s="3" t="s">
        <v>1409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93.5" customHeight="1" x14ac:dyDescent="0.2">
      <c r="A3" s="76" t="s">
        <v>30</v>
      </c>
      <c r="B3" s="77"/>
      <c r="C3" s="47">
        <f>((AE32+AF32)/0.85)*-1</f>
        <v>11.680703488941177</v>
      </c>
      <c r="D3" s="5">
        <f>SUM(D4:D99765)</f>
        <v>2866</v>
      </c>
      <c r="E3" s="5"/>
      <c r="F3" s="6">
        <f t="shared" ref="F3:G3" si="0">SUM(F4:F99765)</f>
        <v>46651.779999999992</v>
      </c>
      <c r="G3" s="6">
        <f t="shared" si="0"/>
        <v>-5139.0800000000008</v>
      </c>
      <c r="H3" s="7">
        <f t="shared" ref="H3:H32" si="1">G3/F3*-1</f>
        <v>0.1101582833495314</v>
      </c>
      <c r="I3" s="8">
        <f t="shared" ref="I3:I32" si="2">J3/F3</f>
        <v>0.14622553983511086</v>
      </c>
      <c r="J3" s="6">
        <f>SUM(J4:J99765)</f>
        <v>6821.6817147688271</v>
      </c>
      <c r="K3" s="6">
        <f t="shared" ref="K3:K32" si="3">J3/D3</f>
        <v>2.3802099493261784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Sheet!a1:g5000""),2,FALSE),"""")"),"15.5 - March
15.5 - April
16 - May
10 - June
14 - July
17.5 - Aug
13 - Sept
11.5 - Oct
14.5 - Nov
11.5 - Dec
10 - Jan
20 - Feb")</f>
        <v>15.5 - March
15.5 - April
16 - May
10 - June
14 - July
17.5 - Aug
13 - Sept
11.5 - Oct
14.5 - Nov
11.5 - Dec
10 - Jan
20 -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QTY-18")</f>
        <v>Del QTY-18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QTY-1400")</f>
        <v>US QTY-1400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1221</v>
      </c>
      <c r="X3" s="7">
        <f>W3/D3</f>
        <v>0.42602930914166087</v>
      </c>
      <c r="Y3" s="6"/>
      <c r="Z3" s="5"/>
      <c r="AA3" s="5"/>
      <c r="AB3" s="5"/>
      <c r="AC3" s="5"/>
      <c r="AD3" s="6">
        <f>SUM(AD4:AD99765)</f>
        <v>-209.35227983116263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Info!B2:BZ7000""),37,FALSE)),"""")*-1"),-4.9785979656)</f>
        <v>-4.9785979655999997</v>
      </c>
      <c r="AG3" s="6">
        <f>SUM(AG4:AG99765)</f>
        <v>0</v>
      </c>
    </row>
    <row r="4" spans="1:33" ht="15.75" customHeight="1" x14ac:dyDescent="0.2">
      <c r="A4" s="14" t="s">
        <v>31</v>
      </c>
      <c r="B4" s="14" t="s">
        <v>117</v>
      </c>
      <c r="C4" s="15">
        <f t="shared" ref="C4:C32" si="4">IFERROR(F4/D4," - ")</f>
        <v>20.320301204819245</v>
      </c>
      <c r="D4" s="16">
        <v>166</v>
      </c>
      <c r="E4" s="16">
        <v>0</v>
      </c>
      <c r="F4" s="17">
        <v>3373.1699999999946</v>
      </c>
      <c r="G4" s="17">
        <v>-454.33000000000004</v>
      </c>
      <c r="H4" s="18">
        <f t="shared" si="1"/>
        <v>0.13468932784294915</v>
      </c>
      <c r="I4" s="18">
        <f t="shared" si="2"/>
        <v>0.23323750915311023</v>
      </c>
      <c r="J4" s="17">
        <f t="shared" ref="J4:J32" si="5">F4*0.85+G4+AF4*D4+D4*AE4+AG4+AD4</f>
        <v>786.74976874999561</v>
      </c>
      <c r="K4" s="17">
        <f t="shared" si="3"/>
        <v>4.7394564382529856</v>
      </c>
      <c r="L4" s="16">
        <v>199</v>
      </c>
      <c r="M4" s="19">
        <f t="shared" ref="M4:M32" si="6">IFERROR(D4/L4,"-")</f>
        <v>0.83417085427135673</v>
      </c>
      <c r="N4" s="16">
        <v>577</v>
      </c>
      <c r="O4" s="20">
        <f t="shared" ref="O4:P4" si="7">D4/7</f>
        <v>23.714285714285715</v>
      </c>
      <c r="P4" s="20">
        <f t="shared" si="7"/>
        <v>0</v>
      </c>
      <c r="Q4" s="16">
        <f t="shared" ref="Q4:Q32" si="8">ROUNDDOWN(N4/(O4+P4),0)</f>
        <v>24</v>
      </c>
      <c r="R4" s="16"/>
      <c r="S4" s="21">
        <v>2.6342663795755099</v>
      </c>
      <c r="T4" s="14" t="s">
        <v>33</v>
      </c>
      <c r="U4" s="22" t="s">
        <v>33</v>
      </c>
      <c r="V4" s="23" t="s">
        <v>33</v>
      </c>
      <c r="W4" s="14">
        <v>90</v>
      </c>
      <c r="X4" s="24">
        <f t="shared" ref="X4:X32" si="9">IFERROR(W4/D4,0)</f>
        <v>0.54216867469879515</v>
      </c>
      <c r="Y4" s="25">
        <f t="shared" ref="Y4:Y32" si="10">IFERROR(G4/(W4+Z4)*-1,0)</f>
        <v>3.6057936507936512</v>
      </c>
      <c r="Z4" s="14">
        <v>36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3.9718749999999997E-2</v>
      </c>
      <c r="AD4" s="25">
        <f t="shared" ref="AD4:AD32" si="12">IFERROR(AB4*AC4*D4*2,0)</f>
        <v>-9.0987712499999986</v>
      </c>
      <c r="AE4" s="25">
        <v>-5.42</v>
      </c>
      <c r="AF4" s="25">
        <v>-4.3210600000000001</v>
      </c>
      <c r="AG4" s="25">
        <v>0</v>
      </c>
    </row>
    <row r="5" spans="1:33" ht="15.75" customHeight="1" x14ac:dyDescent="0.2">
      <c r="A5" s="28" t="s">
        <v>35</v>
      </c>
      <c r="B5" s="28" t="s">
        <v>1410</v>
      </c>
      <c r="C5" s="15">
        <f t="shared" si="4"/>
        <v>21.348297872340424</v>
      </c>
      <c r="D5" s="29">
        <v>47</v>
      </c>
      <c r="E5" s="29">
        <v>2</v>
      </c>
      <c r="F5" s="30">
        <v>1003.3699999999999</v>
      </c>
      <c r="G5" s="30">
        <v>-68.830000000000013</v>
      </c>
      <c r="H5" s="31">
        <f t="shared" si="1"/>
        <v>6.8598821969961254E-2</v>
      </c>
      <c r="I5" s="31">
        <f t="shared" si="2"/>
        <v>0.32253858173505678</v>
      </c>
      <c r="J5" s="32">
        <f t="shared" si="5"/>
        <v>323.6255367555039</v>
      </c>
      <c r="K5" s="32">
        <f t="shared" si="3"/>
        <v>6.8856497182022105</v>
      </c>
      <c r="L5" s="29">
        <v>99</v>
      </c>
      <c r="M5" s="33">
        <f t="shared" si="6"/>
        <v>0.47474747474747475</v>
      </c>
      <c r="N5" s="29">
        <v>507</v>
      </c>
      <c r="O5" s="34">
        <f t="shared" ref="O5:P5" si="13">D5/7</f>
        <v>6.7142857142857144</v>
      </c>
      <c r="P5" s="34">
        <f t="shared" si="13"/>
        <v>0.2857142857142857</v>
      </c>
      <c r="Q5" s="29">
        <f t="shared" si="8"/>
        <v>72</v>
      </c>
      <c r="R5" s="29"/>
      <c r="S5" s="35">
        <v>2.0923076923076902</v>
      </c>
      <c r="T5" s="28" t="s">
        <v>33</v>
      </c>
      <c r="U5" s="36" t="s">
        <v>33</v>
      </c>
      <c r="V5" s="37" t="s">
        <v>33</v>
      </c>
      <c r="W5" s="28">
        <v>12</v>
      </c>
      <c r="X5" s="38">
        <f t="shared" si="9"/>
        <v>0.25531914893617019</v>
      </c>
      <c r="Y5" s="39">
        <f t="shared" si="10"/>
        <v>3.1286363636363643</v>
      </c>
      <c r="Z5" s="28">
        <v>10</v>
      </c>
      <c r="AA5" s="28" t="s">
        <v>34</v>
      </c>
      <c r="AB5" s="40">
        <f t="shared" si="11"/>
        <v>-0.69</v>
      </c>
      <c r="AC5" s="41">
        <v>3.9764774044032447E-2</v>
      </c>
      <c r="AD5" s="39">
        <f t="shared" si="12"/>
        <v>-2.5791432444959446</v>
      </c>
      <c r="AE5" s="39">
        <v>-5.42</v>
      </c>
      <c r="AF5" s="39">
        <v>-4.3210600000000001</v>
      </c>
      <c r="AG5" s="39">
        <v>0</v>
      </c>
    </row>
    <row r="6" spans="1:33" ht="15.75" customHeight="1" x14ac:dyDescent="0.2">
      <c r="A6" s="28" t="s">
        <v>37</v>
      </c>
      <c r="B6" s="28" t="s">
        <v>1411</v>
      </c>
      <c r="C6" s="15">
        <f t="shared" si="4"/>
        <v>20.073809523809526</v>
      </c>
      <c r="D6" s="29">
        <v>21</v>
      </c>
      <c r="E6" s="29">
        <v>0</v>
      </c>
      <c r="F6" s="30">
        <v>421.55000000000007</v>
      </c>
      <c r="G6" s="30">
        <v>0</v>
      </c>
      <c r="H6" s="31">
        <f t="shared" si="1"/>
        <v>0</v>
      </c>
      <c r="I6" s="31">
        <f t="shared" si="2"/>
        <v>0.36200733157395337</v>
      </c>
      <c r="J6" s="32">
        <f t="shared" si="5"/>
        <v>152.60419062500006</v>
      </c>
      <c r="K6" s="32">
        <f t="shared" si="3"/>
        <v>7.2668662202380983</v>
      </c>
      <c r="L6" s="29">
        <v>59</v>
      </c>
      <c r="M6" s="33">
        <f t="shared" si="6"/>
        <v>0.3559322033898305</v>
      </c>
      <c r="N6" s="29">
        <v>488</v>
      </c>
      <c r="O6" s="34">
        <f t="shared" ref="O6:P6" si="14">D6/7</f>
        <v>3</v>
      </c>
      <c r="P6" s="34">
        <f t="shared" si="14"/>
        <v>0</v>
      </c>
      <c r="Q6" s="29">
        <f t="shared" si="8"/>
        <v>162</v>
      </c>
      <c r="R6" s="29"/>
      <c r="S6" s="35">
        <v>2.3060623896409602</v>
      </c>
      <c r="T6" s="28">
        <v>3860</v>
      </c>
      <c r="U6" s="36">
        <v>480</v>
      </c>
      <c r="V6" s="37" t="s">
        <v>1412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3.9718749999999997E-2</v>
      </c>
      <c r="AD6" s="39">
        <f t="shared" si="12"/>
        <v>-1.1510493749999997</v>
      </c>
      <c r="AE6" s="39">
        <v>-5.42</v>
      </c>
      <c r="AF6" s="39">
        <v>-4.3210600000000001</v>
      </c>
      <c r="AG6" s="39">
        <v>0</v>
      </c>
    </row>
    <row r="7" spans="1:33" ht="15.75" customHeight="1" x14ac:dyDescent="0.2">
      <c r="A7" s="28" t="s">
        <v>39</v>
      </c>
      <c r="B7" s="28" t="s">
        <v>1413</v>
      </c>
      <c r="C7" s="15">
        <f t="shared" si="4"/>
        <v>18.883921568627454</v>
      </c>
      <c r="D7" s="29">
        <v>51</v>
      </c>
      <c r="E7" s="29">
        <v>1</v>
      </c>
      <c r="F7" s="30">
        <v>963.08</v>
      </c>
      <c r="G7" s="30">
        <v>-132.67999999999998</v>
      </c>
      <c r="H7" s="31">
        <f t="shared" si="1"/>
        <v>0.13776633301491048</v>
      </c>
      <c r="I7" s="31">
        <f t="shared" si="2"/>
        <v>0.19349226894442839</v>
      </c>
      <c r="J7" s="32">
        <f t="shared" si="5"/>
        <v>186.3485343750001</v>
      </c>
      <c r="K7" s="32">
        <f t="shared" si="3"/>
        <v>3.6538928308823548</v>
      </c>
      <c r="L7" s="29">
        <v>111</v>
      </c>
      <c r="M7" s="33">
        <f t="shared" si="6"/>
        <v>0.45945945945945948</v>
      </c>
      <c r="N7" s="29">
        <v>700</v>
      </c>
      <c r="O7" s="34">
        <f t="shared" ref="O7:P7" si="15">D7/7</f>
        <v>7.2857142857142856</v>
      </c>
      <c r="P7" s="34">
        <f t="shared" si="15"/>
        <v>0.14285714285714285</v>
      </c>
      <c r="Q7" s="29">
        <f t="shared" si="8"/>
        <v>94</v>
      </c>
      <c r="R7" s="29"/>
      <c r="S7" s="35">
        <v>2.4553542009884599</v>
      </c>
      <c r="T7" s="28">
        <v>2660</v>
      </c>
      <c r="U7" s="36">
        <v>480</v>
      </c>
      <c r="V7" s="37" t="s">
        <v>1414</v>
      </c>
      <c r="W7" s="28">
        <v>25</v>
      </c>
      <c r="X7" s="38">
        <f t="shared" si="9"/>
        <v>0.49019607843137253</v>
      </c>
      <c r="Y7" s="39">
        <f t="shared" si="10"/>
        <v>4.1462499999999993</v>
      </c>
      <c r="Z7" s="28">
        <v>7</v>
      </c>
      <c r="AA7" s="28" t="s">
        <v>34</v>
      </c>
      <c r="AB7" s="40">
        <f t="shared" si="11"/>
        <v>-0.69</v>
      </c>
      <c r="AC7" s="41">
        <v>3.9718749999999997E-2</v>
      </c>
      <c r="AD7" s="39">
        <f t="shared" si="12"/>
        <v>-2.7954056249999994</v>
      </c>
      <c r="AE7" s="39">
        <v>-5.42</v>
      </c>
      <c r="AF7" s="39">
        <v>-4.3210600000000001</v>
      </c>
      <c r="AG7" s="39">
        <v>0</v>
      </c>
    </row>
    <row r="8" spans="1:33" ht="15.75" customHeight="1" x14ac:dyDescent="0.2">
      <c r="A8" s="28" t="s">
        <v>41</v>
      </c>
      <c r="B8" s="28" t="s">
        <v>1415</v>
      </c>
      <c r="C8" s="15">
        <f t="shared" si="4"/>
        <v>15.420273224043708</v>
      </c>
      <c r="D8" s="29">
        <v>183</v>
      </c>
      <c r="E8" s="29">
        <v>0</v>
      </c>
      <c r="F8" s="30">
        <v>2821.9099999999985</v>
      </c>
      <c r="G8" s="30">
        <v>-386.7700000000001</v>
      </c>
      <c r="H8" s="31">
        <f t="shared" si="1"/>
        <v>0.13705965108738419</v>
      </c>
      <c r="I8" s="31">
        <f t="shared" si="2"/>
        <v>7.7749796015818703E-2</v>
      </c>
      <c r="J8" s="32">
        <f t="shared" si="5"/>
        <v>219.40292687499885</v>
      </c>
      <c r="K8" s="32">
        <f t="shared" si="3"/>
        <v>1.1989230976775893</v>
      </c>
      <c r="L8" s="29">
        <v>221</v>
      </c>
      <c r="M8" s="33">
        <f t="shared" si="6"/>
        <v>0.82805429864253388</v>
      </c>
      <c r="N8" s="29">
        <v>1036</v>
      </c>
      <c r="O8" s="34">
        <f t="shared" ref="O8:P8" si="16">D8/7</f>
        <v>26.142857142857142</v>
      </c>
      <c r="P8" s="34">
        <f t="shared" si="16"/>
        <v>0</v>
      </c>
      <c r="Q8" s="29">
        <f t="shared" si="8"/>
        <v>39</v>
      </c>
      <c r="R8" s="29"/>
      <c r="S8" s="35">
        <v>2.5101676774884001</v>
      </c>
      <c r="T8" s="28">
        <v>2180</v>
      </c>
      <c r="U8" s="36">
        <v>1200</v>
      </c>
      <c r="V8" s="37" t="s">
        <v>1416</v>
      </c>
      <c r="W8" s="28">
        <v>103</v>
      </c>
      <c r="X8" s="38">
        <f t="shared" si="9"/>
        <v>0.56284153005464477</v>
      </c>
      <c r="Y8" s="39">
        <f t="shared" si="10"/>
        <v>3.1444715447154481</v>
      </c>
      <c r="Z8" s="28">
        <v>20</v>
      </c>
      <c r="AA8" s="28" t="s">
        <v>34</v>
      </c>
      <c r="AB8" s="40">
        <f t="shared" si="11"/>
        <v>-0.69</v>
      </c>
      <c r="AC8" s="41">
        <v>3.9718749999999997E-2</v>
      </c>
      <c r="AD8" s="39">
        <f t="shared" si="12"/>
        <v>-10.030573124999998</v>
      </c>
      <c r="AE8" s="39">
        <v>-5.42</v>
      </c>
      <c r="AF8" s="39">
        <v>-4.32</v>
      </c>
      <c r="AG8" s="39">
        <v>0</v>
      </c>
    </row>
    <row r="9" spans="1:33" ht="15.75" customHeight="1" x14ac:dyDescent="0.2">
      <c r="A9" s="28" t="s">
        <v>43</v>
      </c>
      <c r="B9" s="28" t="s">
        <v>1417</v>
      </c>
      <c r="C9" s="15">
        <f t="shared" si="4"/>
        <v>16.508106508875713</v>
      </c>
      <c r="D9" s="29">
        <v>169</v>
      </c>
      <c r="E9" s="29">
        <v>29</v>
      </c>
      <c r="F9" s="30">
        <v>2789.8699999999953</v>
      </c>
      <c r="G9" s="30">
        <v>-275.13999999999993</v>
      </c>
      <c r="H9" s="31">
        <f t="shared" si="1"/>
        <v>9.8621082702778404E-2</v>
      </c>
      <c r="I9" s="31">
        <f t="shared" si="2"/>
        <v>0.18132417545829391</v>
      </c>
      <c r="J9" s="32">
        <f t="shared" si="5"/>
        <v>505.87087738582954</v>
      </c>
      <c r="K9" s="32">
        <f t="shared" si="3"/>
        <v>2.993318801099583</v>
      </c>
      <c r="L9" s="29">
        <v>264</v>
      </c>
      <c r="M9" s="33">
        <f t="shared" si="6"/>
        <v>0.64015151515151514</v>
      </c>
      <c r="N9" s="29">
        <v>852</v>
      </c>
      <c r="O9" s="34">
        <f t="shared" ref="O9:P9" si="17">D9/7</f>
        <v>24.142857142857142</v>
      </c>
      <c r="P9" s="34">
        <f t="shared" si="17"/>
        <v>4.1428571428571432</v>
      </c>
      <c r="Q9" s="29">
        <f t="shared" si="8"/>
        <v>30</v>
      </c>
      <c r="R9" s="29"/>
      <c r="S9" s="35">
        <v>2.0343565192903399</v>
      </c>
      <c r="T9" s="28">
        <v>2180</v>
      </c>
      <c r="U9" s="36">
        <v>1200</v>
      </c>
      <c r="V9" s="37" t="s">
        <v>1418</v>
      </c>
      <c r="W9" s="28">
        <v>82</v>
      </c>
      <c r="X9" s="38">
        <f t="shared" si="9"/>
        <v>0.48520710059171596</v>
      </c>
      <c r="Y9" s="39">
        <f t="shared" si="10"/>
        <v>2.8075510204081624</v>
      </c>
      <c r="Z9" s="28">
        <v>16</v>
      </c>
      <c r="AA9" s="28" t="s">
        <v>34</v>
      </c>
      <c r="AB9" s="40">
        <f t="shared" si="11"/>
        <v>-0.69</v>
      </c>
      <c r="AC9" s="41">
        <v>5.5510430555555552E-2</v>
      </c>
      <c r="AD9" s="39">
        <f t="shared" si="12"/>
        <v>-12.946142614166666</v>
      </c>
      <c r="AE9" s="39">
        <v>-4.9000000000000004</v>
      </c>
      <c r="AF9" s="39">
        <v>-4.4339199999999996</v>
      </c>
      <c r="AG9" s="39">
        <v>0</v>
      </c>
    </row>
    <row r="10" spans="1:33" ht="15.75" customHeight="1" x14ac:dyDescent="0.2">
      <c r="A10" s="28" t="s">
        <v>45</v>
      </c>
      <c r="B10" s="28" t="s">
        <v>804</v>
      </c>
      <c r="C10" s="15">
        <f t="shared" si="4"/>
        <v>17.499081632653073</v>
      </c>
      <c r="D10" s="29">
        <v>98</v>
      </c>
      <c r="E10" s="29">
        <v>0</v>
      </c>
      <c r="F10" s="30">
        <v>1714.9100000000012</v>
      </c>
      <c r="G10" s="30">
        <v>-265.22999999999996</v>
      </c>
      <c r="H10" s="31">
        <f t="shared" si="1"/>
        <v>0.15466117755450709</v>
      </c>
      <c r="I10" s="31">
        <f t="shared" si="2"/>
        <v>0.15756635005432792</v>
      </c>
      <c r="J10" s="32">
        <f t="shared" si="5"/>
        <v>270.21210937166768</v>
      </c>
      <c r="K10" s="32">
        <f t="shared" si="3"/>
        <v>2.7572664221598742</v>
      </c>
      <c r="L10" s="29">
        <v>190</v>
      </c>
      <c r="M10" s="33">
        <f t="shared" si="6"/>
        <v>0.51578947368421058</v>
      </c>
      <c r="N10" s="29">
        <v>716</v>
      </c>
      <c r="O10" s="34">
        <f t="shared" ref="O10:P10" si="18">D10/7</f>
        <v>14</v>
      </c>
      <c r="P10" s="34">
        <f t="shared" si="18"/>
        <v>0</v>
      </c>
      <c r="Q10" s="29">
        <f t="shared" si="8"/>
        <v>51</v>
      </c>
      <c r="R10" s="29"/>
      <c r="S10" s="35">
        <v>2.2973800612453199</v>
      </c>
      <c r="T10" s="28">
        <v>2180</v>
      </c>
      <c r="U10" s="36">
        <v>1200</v>
      </c>
      <c r="V10" s="37" t="s">
        <v>1419</v>
      </c>
      <c r="W10" s="28">
        <v>55</v>
      </c>
      <c r="X10" s="38">
        <f t="shared" si="9"/>
        <v>0.56122448979591832</v>
      </c>
      <c r="Y10" s="39">
        <f t="shared" si="10"/>
        <v>3.5841891891891886</v>
      </c>
      <c r="Z10" s="28">
        <v>19</v>
      </c>
      <c r="AA10" s="28" t="s">
        <v>34</v>
      </c>
      <c r="AB10" s="40">
        <f t="shared" si="11"/>
        <v>-0.69</v>
      </c>
      <c r="AC10" s="41">
        <v>5.5510430555555552E-2</v>
      </c>
      <c r="AD10" s="39">
        <f t="shared" si="12"/>
        <v>-7.5072306283333328</v>
      </c>
      <c r="AE10" s="39">
        <v>-4.9000000000000004</v>
      </c>
      <c r="AF10" s="39">
        <v>-4.4339199999999996</v>
      </c>
      <c r="AG10" s="39">
        <v>0</v>
      </c>
    </row>
    <row r="11" spans="1:33" ht="15.75" customHeight="1" x14ac:dyDescent="0.2">
      <c r="A11" s="28" t="s">
        <v>47</v>
      </c>
      <c r="B11" s="28" t="s">
        <v>1420</v>
      </c>
      <c r="C11" s="15">
        <f t="shared" si="4"/>
        <v>16.721176470588237</v>
      </c>
      <c r="D11" s="29">
        <v>68</v>
      </c>
      <c r="E11" s="29">
        <v>0</v>
      </c>
      <c r="F11" s="30">
        <v>1137.0400000000002</v>
      </c>
      <c r="G11" s="30">
        <v>-155.90000000000003</v>
      </c>
      <c r="H11" s="31">
        <f t="shared" si="1"/>
        <v>0.13711039189474425</v>
      </c>
      <c r="I11" s="31">
        <f t="shared" si="2"/>
        <v>0.15009880144644575</v>
      </c>
      <c r="J11" s="32">
        <f t="shared" si="5"/>
        <v>170.66834119666669</v>
      </c>
      <c r="K11" s="32">
        <f t="shared" si="3"/>
        <v>2.5098285470098043</v>
      </c>
      <c r="L11" s="29">
        <v>147</v>
      </c>
      <c r="M11" s="33">
        <f t="shared" si="6"/>
        <v>0.46258503401360546</v>
      </c>
      <c r="N11" s="29">
        <v>676</v>
      </c>
      <c r="O11" s="34">
        <f t="shared" ref="O11:P11" si="19">D11/7</f>
        <v>9.7142857142857135</v>
      </c>
      <c r="P11" s="34">
        <f t="shared" si="19"/>
        <v>0</v>
      </c>
      <c r="Q11" s="29">
        <f t="shared" si="8"/>
        <v>69</v>
      </c>
      <c r="R11" s="29"/>
      <c r="S11" s="35">
        <v>2.49382716049382</v>
      </c>
      <c r="T11" s="28">
        <v>7850</v>
      </c>
      <c r="U11" s="36">
        <v>1200</v>
      </c>
      <c r="V11" s="37" t="s">
        <v>1421</v>
      </c>
      <c r="W11" s="28">
        <v>31</v>
      </c>
      <c r="X11" s="38">
        <f t="shared" si="9"/>
        <v>0.45588235294117646</v>
      </c>
      <c r="Y11" s="39">
        <f t="shared" si="10"/>
        <v>4.2135135135135142</v>
      </c>
      <c r="Z11" s="28">
        <v>6</v>
      </c>
      <c r="AA11" s="28" t="s">
        <v>34</v>
      </c>
      <c r="AB11" s="40">
        <f t="shared" si="11"/>
        <v>-0.69</v>
      </c>
      <c r="AC11" s="41">
        <v>5.5510430555555552E-2</v>
      </c>
      <c r="AD11" s="39">
        <f t="shared" si="12"/>
        <v>-5.2090988033333332</v>
      </c>
      <c r="AE11" s="39">
        <v>-4.9000000000000004</v>
      </c>
      <c r="AF11" s="39">
        <v>-4.4339199999999996</v>
      </c>
      <c r="AG11" s="39">
        <v>0</v>
      </c>
    </row>
    <row r="12" spans="1:33" ht="15.75" customHeight="1" x14ac:dyDescent="0.2">
      <c r="A12" s="28" t="s">
        <v>49</v>
      </c>
      <c r="B12" s="28" t="s">
        <v>314</v>
      </c>
      <c r="C12" s="15">
        <f t="shared" si="4"/>
        <v>15.415112781954894</v>
      </c>
      <c r="D12" s="29">
        <v>133</v>
      </c>
      <c r="E12" s="29">
        <v>1</v>
      </c>
      <c r="F12" s="30">
        <v>2050.2100000000009</v>
      </c>
      <c r="G12" s="30">
        <v>-301</v>
      </c>
      <c r="H12" s="31">
        <f t="shared" si="1"/>
        <v>0.14681422878631939</v>
      </c>
      <c r="I12" s="31">
        <f t="shared" si="2"/>
        <v>9.271184687219064E-2</v>
      </c>
      <c r="J12" s="32">
        <f t="shared" si="5"/>
        <v>190.07875557583407</v>
      </c>
      <c r="K12" s="32">
        <f t="shared" si="3"/>
        <v>1.4291635757581509</v>
      </c>
      <c r="L12" s="29">
        <v>224</v>
      </c>
      <c r="M12" s="33">
        <f t="shared" si="6"/>
        <v>0.59375</v>
      </c>
      <c r="N12" s="29">
        <v>539</v>
      </c>
      <c r="O12" s="34">
        <f t="shared" ref="O12:P12" si="20">D12/7</f>
        <v>19</v>
      </c>
      <c r="P12" s="34">
        <f t="shared" si="20"/>
        <v>0.14285714285714285</v>
      </c>
      <c r="Q12" s="29">
        <f t="shared" si="8"/>
        <v>28</v>
      </c>
      <c r="R12" s="29"/>
      <c r="S12" s="35">
        <v>2.6951566951566899</v>
      </c>
      <c r="T12" s="28">
        <v>4560</v>
      </c>
      <c r="U12" s="36">
        <v>1200</v>
      </c>
      <c r="V12" s="37" t="s">
        <v>1422</v>
      </c>
      <c r="W12" s="28">
        <v>83</v>
      </c>
      <c r="X12" s="38">
        <f t="shared" si="9"/>
        <v>0.62406015037593987</v>
      </c>
      <c r="Y12" s="39">
        <f t="shared" si="10"/>
        <v>2.6403508771929824</v>
      </c>
      <c r="Z12" s="28">
        <v>31</v>
      </c>
      <c r="AA12" s="28" t="s">
        <v>34</v>
      </c>
      <c r="AB12" s="40">
        <f t="shared" si="11"/>
        <v>-0.69</v>
      </c>
      <c r="AC12" s="41">
        <v>5.5510430555555552E-2</v>
      </c>
      <c r="AD12" s="39">
        <f t="shared" si="12"/>
        <v>-10.188384424166665</v>
      </c>
      <c r="AE12" s="39">
        <v>-4.9000000000000004</v>
      </c>
      <c r="AF12" s="39">
        <v>-4.4339199999999996</v>
      </c>
      <c r="AG12" s="39">
        <v>0</v>
      </c>
    </row>
    <row r="13" spans="1:33" ht="15.75" customHeight="1" x14ac:dyDescent="0.2">
      <c r="A13" s="28" t="s">
        <v>51</v>
      </c>
      <c r="B13" s="28" t="s">
        <v>1423</v>
      </c>
      <c r="C13" s="15">
        <f t="shared" si="4"/>
        <v>15.103612565444996</v>
      </c>
      <c r="D13" s="29">
        <v>191</v>
      </c>
      <c r="E13" s="29">
        <v>0</v>
      </c>
      <c r="F13" s="32">
        <v>2884.7899999999941</v>
      </c>
      <c r="G13" s="30">
        <v>-359.71000000000004</v>
      </c>
      <c r="H13" s="31">
        <f t="shared" si="1"/>
        <v>0.12469191864919137</v>
      </c>
      <c r="I13" s="31">
        <f t="shared" si="2"/>
        <v>9.8310775035327452E-2</v>
      </c>
      <c r="J13" s="32">
        <f t="shared" si="5"/>
        <v>283.6059407141617</v>
      </c>
      <c r="K13" s="32">
        <f t="shared" si="3"/>
        <v>1.4848478571422079</v>
      </c>
      <c r="L13" s="29">
        <v>176</v>
      </c>
      <c r="M13" s="33">
        <f t="shared" si="6"/>
        <v>1.0852272727272727</v>
      </c>
      <c r="N13" s="29">
        <v>362</v>
      </c>
      <c r="O13" s="34">
        <f t="shared" ref="O13:P13" si="21">D13/7</f>
        <v>27.285714285714285</v>
      </c>
      <c r="P13" s="34">
        <f t="shared" si="21"/>
        <v>0</v>
      </c>
      <c r="Q13" s="29">
        <f t="shared" si="8"/>
        <v>13</v>
      </c>
      <c r="R13" s="29"/>
      <c r="S13" s="35">
        <v>2.43557772236076</v>
      </c>
      <c r="T13" s="28">
        <v>3580</v>
      </c>
      <c r="U13" s="36">
        <v>380</v>
      </c>
      <c r="V13" s="37" t="s">
        <v>1424</v>
      </c>
      <c r="W13" s="28">
        <v>115</v>
      </c>
      <c r="X13" s="38">
        <f t="shared" si="9"/>
        <v>0.60209424083769636</v>
      </c>
      <c r="Y13" s="39">
        <f t="shared" si="10"/>
        <v>2.3357792207792212</v>
      </c>
      <c r="Z13" s="28">
        <v>39</v>
      </c>
      <c r="AA13" s="28" t="s">
        <v>34</v>
      </c>
      <c r="AB13" s="40">
        <f t="shared" si="11"/>
        <v>-0.69</v>
      </c>
      <c r="AC13" s="41">
        <v>5.5510430555555552E-2</v>
      </c>
      <c r="AD13" s="39">
        <f t="shared" si="12"/>
        <v>-14.631439285833332</v>
      </c>
      <c r="AE13" s="39">
        <v>-4.9000000000000004</v>
      </c>
      <c r="AF13" s="39">
        <v>-4.4933199999999998</v>
      </c>
      <c r="AG13" s="39">
        <v>0</v>
      </c>
    </row>
    <row r="14" spans="1:33" ht="15.75" customHeight="1" x14ac:dyDescent="0.2">
      <c r="A14" s="28" t="s">
        <v>53</v>
      </c>
      <c r="B14" s="28" t="s">
        <v>1425</v>
      </c>
      <c r="C14" s="15">
        <f t="shared" si="4"/>
        <v>15.838034682080901</v>
      </c>
      <c r="D14" s="29">
        <v>173</v>
      </c>
      <c r="E14" s="29">
        <v>0</v>
      </c>
      <c r="F14" s="32">
        <v>2739.9799999999959</v>
      </c>
      <c r="G14" s="30">
        <v>-267.46999999999997</v>
      </c>
      <c r="H14" s="31">
        <f t="shared" si="1"/>
        <v>9.7617500857670625E-2</v>
      </c>
      <c r="I14" s="31">
        <f t="shared" si="2"/>
        <v>0.15445955072999218</v>
      </c>
      <c r="J14" s="32">
        <f t="shared" si="5"/>
        <v>423.21607980916332</v>
      </c>
      <c r="K14" s="32">
        <f t="shared" si="3"/>
        <v>2.4463357214402506</v>
      </c>
      <c r="L14" s="29">
        <v>229</v>
      </c>
      <c r="M14" s="33">
        <f t="shared" si="6"/>
        <v>0.75545851528384278</v>
      </c>
      <c r="N14" s="29">
        <v>175</v>
      </c>
      <c r="O14" s="34">
        <f t="shared" ref="O14:P14" si="22">D14/7</f>
        <v>24.714285714285715</v>
      </c>
      <c r="P14" s="34">
        <f t="shared" si="22"/>
        <v>0</v>
      </c>
      <c r="Q14" s="29">
        <f t="shared" si="8"/>
        <v>7</v>
      </c>
      <c r="R14" s="29"/>
      <c r="S14" s="35">
        <v>2.3241106719367499</v>
      </c>
      <c r="T14" s="28">
        <v>3580</v>
      </c>
      <c r="U14" s="36">
        <v>380</v>
      </c>
      <c r="V14" s="37" t="s">
        <v>1424</v>
      </c>
      <c r="W14" s="28">
        <v>58</v>
      </c>
      <c r="X14" s="38">
        <f t="shared" si="9"/>
        <v>0.33526011560693642</v>
      </c>
      <c r="Y14" s="39">
        <f t="shared" si="10"/>
        <v>3.4291025641025636</v>
      </c>
      <c r="Z14" s="28">
        <v>20</v>
      </c>
      <c r="AA14" s="28" t="s">
        <v>34</v>
      </c>
      <c r="AB14" s="40">
        <f t="shared" si="11"/>
        <v>-0.69</v>
      </c>
      <c r="AC14" s="41">
        <v>5.5510430555555552E-2</v>
      </c>
      <c r="AD14" s="39">
        <f t="shared" si="12"/>
        <v>-13.252560190833332</v>
      </c>
      <c r="AE14" s="39">
        <v>-4.9000000000000004</v>
      </c>
      <c r="AF14" s="39">
        <v>-4.4933199999999998</v>
      </c>
      <c r="AG14" s="39">
        <v>0</v>
      </c>
    </row>
    <row r="15" spans="1:33" ht="15.75" customHeight="1" x14ac:dyDescent="0.2">
      <c r="A15" s="28" t="s">
        <v>54</v>
      </c>
      <c r="B15" s="28" t="s">
        <v>113</v>
      </c>
      <c r="C15" s="15">
        <f t="shared" si="4"/>
        <v>15.536799999999996</v>
      </c>
      <c r="D15" s="29">
        <v>50</v>
      </c>
      <c r="E15" s="29">
        <v>0</v>
      </c>
      <c r="F15" s="32">
        <v>776.8399999999998</v>
      </c>
      <c r="G15" s="30">
        <v>-39.35</v>
      </c>
      <c r="H15" s="31">
        <f t="shared" si="1"/>
        <v>5.0653931311466983E-2</v>
      </c>
      <c r="I15" s="31">
        <f t="shared" si="2"/>
        <v>0.18596851384025853</v>
      </c>
      <c r="J15" s="32">
        <f t="shared" si="5"/>
        <v>144.4677802916664</v>
      </c>
      <c r="K15" s="32">
        <f t="shared" si="3"/>
        <v>2.8893556058333281</v>
      </c>
      <c r="L15" s="29">
        <v>101</v>
      </c>
      <c r="M15" s="33">
        <f t="shared" si="6"/>
        <v>0.49504950495049505</v>
      </c>
      <c r="N15" s="29">
        <v>120</v>
      </c>
      <c r="O15" s="34">
        <f t="shared" ref="O15:P15" si="23">D15/7</f>
        <v>7.1428571428571432</v>
      </c>
      <c r="P15" s="34">
        <f t="shared" si="23"/>
        <v>0</v>
      </c>
      <c r="Q15" s="29">
        <f t="shared" si="8"/>
        <v>16</v>
      </c>
      <c r="R15" s="29"/>
      <c r="S15" s="35">
        <v>2.5452991452991398</v>
      </c>
      <c r="T15" s="28">
        <v>3580</v>
      </c>
      <c r="U15" s="36">
        <v>380</v>
      </c>
      <c r="V15" s="37" t="s">
        <v>1426</v>
      </c>
      <c r="W15" s="28">
        <v>6</v>
      </c>
      <c r="X15" s="38">
        <f t="shared" si="9"/>
        <v>0.12</v>
      </c>
      <c r="Y15" s="39">
        <f t="shared" si="10"/>
        <v>6.5583333333333336</v>
      </c>
      <c r="Z15" s="28">
        <v>0</v>
      </c>
      <c r="AA15" s="28" t="s">
        <v>34</v>
      </c>
      <c r="AB15" s="40">
        <f t="shared" si="11"/>
        <v>-0.69</v>
      </c>
      <c r="AC15" s="41">
        <v>5.5510430555555552E-2</v>
      </c>
      <c r="AD15" s="39">
        <f t="shared" si="12"/>
        <v>-3.8302197083333329</v>
      </c>
      <c r="AE15" s="39">
        <v>-4.9000000000000004</v>
      </c>
      <c r="AF15" s="39">
        <v>-4.5533200000000003</v>
      </c>
      <c r="AG15" s="39">
        <v>0</v>
      </c>
    </row>
    <row r="16" spans="1:33" ht="15.75" customHeight="1" x14ac:dyDescent="0.2">
      <c r="A16" s="28" t="s">
        <v>56</v>
      </c>
      <c r="B16" s="28" t="s">
        <v>1427</v>
      </c>
      <c r="C16" s="15">
        <f t="shared" si="4"/>
        <v>18.215189873417735</v>
      </c>
      <c r="D16" s="29">
        <v>79</v>
      </c>
      <c r="E16" s="29">
        <v>0</v>
      </c>
      <c r="F16" s="32">
        <v>1439.0000000000011</v>
      </c>
      <c r="G16" s="30">
        <v>-185.61</v>
      </c>
      <c r="H16" s="31">
        <f t="shared" si="1"/>
        <v>0.12898540653231402</v>
      </c>
      <c r="I16" s="31">
        <f t="shared" si="2"/>
        <v>0.19782902909022515</v>
      </c>
      <c r="J16" s="32">
        <f t="shared" si="5"/>
        <v>284.67597286083424</v>
      </c>
      <c r="K16" s="32">
        <f t="shared" si="3"/>
        <v>3.6034933273523322</v>
      </c>
      <c r="L16" s="29">
        <v>133</v>
      </c>
      <c r="M16" s="33">
        <f t="shared" si="6"/>
        <v>0.59398496240601506</v>
      </c>
      <c r="N16" s="29">
        <v>431</v>
      </c>
      <c r="O16" s="34">
        <f t="shared" ref="O16:P16" si="24">D16/7</f>
        <v>11.285714285714286</v>
      </c>
      <c r="P16" s="34">
        <f t="shared" si="24"/>
        <v>0</v>
      </c>
      <c r="Q16" s="29">
        <f t="shared" si="8"/>
        <v>38</v>
      </c>
      <c r="R16" s="29"/>
      <c r="S16" s="35">
        <v>2.13571961222967</v>
      </c>
      <c r="T16" s="28">
        <v>3580</v>
      </c>
      <c r="U16" s="36">
        <v>380</v>
      </c>
      <c r="V16" s="37" t="s">
        <v>1426</v>
      </c>
      <c r="W16" s="28">
        <v>29</v>
      </c>
      <c r="X16" s="38">
        <f t="shared" si="9"/>
        <v>0.36708860759493672</v>
      </c>
      <c r="Y16" s="39">
        <f t="shared" si="10"/>
        <v>5.3031428571428574</v>
      </c>
      <c r="Z16" s="28">
        <v>6</v>
      </c>
      <c r="AA16" s="28" t="s">
        <v>34</v>
      </c>
      <c r="AB16" s="40">
        <f t="shared" si="11"/>
        <v>-0.69</v>
      </c>
      <c r="AC16" s="41">
        <v>5.5510430555555552E-2</v>
      </c>
      <c r="AD16" s="39">
        <f t="shared" si="12"/>
        <v>-6.0517471391666664</v>
      </c>
      <c r="AE16" s="39">
        <v>-4.9000000000000004</v>
      </c>
      <c r="AF16" s="39">
        <v>-4.5533200000000003</v>
      </c>
      <c r="AG16" s="39">
        <v>0</v>
      </c>
    </row>
    <row r="17" spans="1:33" ht="15.75" customHeight="1" x14ac:dyDescent="0.2">
      <c r="A17" s="28" t="s">
        <v>58</v>
      </c>
      <c r="B17" s="28" t="s">
        <v>98</v>
      </c>
      <c r="C17" s="15">
        <f t="shared" si="4"/>
        <v>17.143150684931516</v>
      </c>
      <c r="D17" s="29">
        <v>73</v>
      </c>
      <c r="E17" s="29">
        <v>0</v>
      </c>
      <c r="F17" s="32">
        <v>1251.4500000000007</v>
      </c>
      <c r="G17" s="30">
        <v>-98.96</v>
      </c>
      <c r="H17" s="31">
        <f t="shared" si="1"/>
        <v>7.9076271525030911E-2</v>
      </c>
      <c r="I17" s="31">
        <f t="shared" si="2"/>
        <v>0.21502099103107081</v>
      </c>
      <c r="J17" s="32">
        <f t="shared" si="5"/>
        <v>269.0880192258337</v>
      </c>
      <c r="K17" s="32">
        <f t="shared" si="3"/>
        <v>3.6861372496689548</v>
      </c>
      <c r="L17" s="29">
        <v>118</v>
      </c>
      <c r="M17" s="33">
        <f t="shared" si="6"/>
        <v>0.61864406779661019</v>
      </c>
      <c r="N17" s="29">
        <v>734</v>
      </c>
      <c r="O17" s="34">
        <f t="shared" ref="O17:P17" si="25">D17/7</f>
        <v>10.428571428571429</v>
      </c>
      <c r="P17" s="34">
        <f t="shared" si="25"/>
        <v>0</v>
      </c>
      <c r="Q17" s="29">
        <f t="shared" si="8"/>
        <v>70</v>
      </c>
      <c r="R17" s="29"/>
      <c r="S17" s="35">
        <v>1.7959986880944501</v>
      </c>
      <c r="T17" s="28">
        <v>3200</v>
      </c>
      <c r="U17" s="36" t="s">
        <v>33</v>
      </c>
      <c r="V17" s="37" t="s">
        <v>33</v>
      </c>
      <c r="W17" s="28">
        <v>22</v>
      </c>
      <c r="X17" s="38">
        <f t="shared" si="9"/>
        <v>0.30136986301369861</v>
      </c>
      <c r="Y17" s="39">
        <f t="shared" si="10"/>
        <v>3.5342857142857143</v>
      </c>
      <c r="Z17" s="28">
        <v>6</v>
      </c>
      <c r="AA17" s="28" t="s">
        <v>34</v>
      </c>
      <c r="AB17" s="40">
        <f t="shared" si="11"/>
        <v>-0.69</v>
      </c>
      <c r="AC17" s="41">
        <v>5.5510430555555552E-2</v>
      </c>
      <c r="AD17" s="39">
        <f t="shared" si="12"/>
        <v>-5.5921207741666663</v>
      </c>
      <c r="AE17" s="39">
        <v>-4.9000000000000004</v>
      </c>
      <c r="AF17" s="39">
        <v>-4.5533200000000003</v>
      </c>
      <c r="AG17" s="39">
        <v>0</v>
      </c>
    </row>
    <row r="18" spans="1:33" ht="15.75" customHeight="1" x14ac:dyDescent="0.2">
      <c r="A18" s="28" t="s">
        <v>59</v>
      </c>
      <c r="B18" s="28" t="s">
        <v>271</v>
      </c>
      <c r="C18" s="15">
        <f t="shared" si="4"/>
        <v>15.832967741935487</v>
      </c>
      <c r="D18" s="29">
        <v>155</v>
      </c>
      <c r="E18" s="29">
        <v>0</v>
      </c>
      <c r="F18" s="32">
        <v>2454.1100000000006</v>
      </c>
      <c r="G18" s="30">
        <v>-125.91000000000001</v>
      </c>
      <c r="H18" s="31">
        <f t="shared" si="1"/>
        <v>5.1305768690075013E-2</v>
      </c>
      <c r="I18" s="31">
        <f t="shared" si="2"/>
        <v>0.19679037162318183</v>
      </c>
      <c r="J18" s="32">
        <f t="shared" si="5"/>
        <v>482.94521890416689</v>
      </c>
      <c r="K18" s="32">
        <f t="shared" si="3"/>
        <v>3.1157756058333348</v>
      </c>
      <c r="L18" s="29">
        <v>169</v>
      </c>
      <c r="M18" s="33">
        <f t="shared" si="6"/>
        <v>0.91715976331360949</v>
      </c>
      <c r="N18" s="29">
        <v>959</v>
      </c>
      <c r="O18" s="34">
        <f t="shared" ref="O18:P18" si="26">D18/7</f>
        <v>22.142857142857142</v>
      </c>
      <c r="P18" s="34">
        <f t="shared" si="26"/>
        <v>0</v>
      </c>
      <c r="Q18" s="29">
        <f t="shared" si="8"/>
        <v>43</v>
      </c>
      <c r="R18" s="29"/>
      <c r="S18" s="35">
        <v>2.0310581437341999</v>
      </c>
      <c r="T18" s="28">
        <v>4220</v>
      </c>
      <c r="U18" s="36">
        <v>0</v>
      </c>
      <c r="V18" s="37" t="s">
        <v>1428</v>
      </c>
      <c r="W18" s="28">
        <v>43</v>
      </c>
      <c r="X18" s="38">
        <f t="shared" si="9"/>
        <v>0.27741935483870966</v>
      </c>
      <c r="Y18" s="39">
        <f t="shared" si="10"/>
        <v>2.3756603773584906</v>
      </c>
      <c r="Z18" s="28">
        <v>10</v>
      </c>
      <c r="AA18" s="28" t="s">
        <v>34</v>
      </c>
      <c r="AB18" s="40">
        <f t="shared" si="11"/>
        <v>-0.69</v>
      </c>
      <c r="AC18" s="41">
        <v>5.5510430555555552E-2</v>
      </c>
      <c r="AD18" s="39">
        <f t="shared" si="12"/>
        <v>-11.873681095833332</v>
      </c>
      <c r="AE18" s="39">
        <v>-4.9000000000000004</v>
      </c>
      <c r="AF18" s="39">
        <v>-4.5533200000000003</v>
      </c>
      <c r="AG18" s="39">
        <v>0</v>
      </c>
    </row>
    <row r="19" spans="1:33" ht="15.75" customHeight="1" x14ac:dyDescent="0.2">
      <c r="A19" s="28" t="s">
        <v>60</v>
      </c>
      <c r="B19" s="28" t="s">
        <v>266</v>
      </c>
      <c r="C19" s="15">
        <f t="shared" si="4"/>
        <v>15.19198473282443</v>
      </c>
      <c r="D19" s="29">
        <v>131</v>
      </c>
      <c r="E19" s="29">
        <v>0</v>
      </c>
      <c r="F19" s="32">
        <v>1990.1500000000003</v>
      </c>
      <c r="G19" s="30">
        <v>-127.57000000000002</v>
      </c>
      <c r="H19" s="31">
        <f t="shared" si="1"/>
        <v>6.410069592744265E-2</v>
      </c>
      <c r="I19" s="31">
        <f t="shared" si="2"/>
        <v>0.14513876057792968</v>
      </c>
      <c r="J19" s="32">
        <f t="shared" si="5"/>
        <v>288.84790436416682</v>
      </c>
      <c r="K19" s="32">
        <f t="shared" si="3"/>
        <v>2.2049458348409683</v>
      </c>
      <c r="L19" s="29">
        <v>153</v>
      </c>
      <c r="M19" s="33">
        <f t="shared" si="6"/>
        <v>0.85620915032679734</v>
      </c>
      <c r="N19" s="29">
        <v>799</v>
      </c>
      <c r="O19" s="34">
        <f t="shared" ref="O19:P19" si="27">D19/7</f>
        <v>18.714285714285715</v>
      </c>
      <c r="P19" s="34">
        <f t="shared" si="27"/>
        <v>0</v>
      </c>
      <c r="Q19" s="29">
        <f t="shared" si="8"/>
        <v>42</v>
      </c>
      <c r="R19" s="29"/>
      <c r="S19" s="35">
        <v>2.4523115368596402</v>
      </c>
      <c r="T19" s="28">
        <v>4220</v>
      </c>
      <c r="U19" s="36">
        <v>200</v>
      </c>
      <c r="V19" s="37" t="s">
        <v>1428</v>
      </c>
      <c r="W19" s="28">
        <v>46</v>
      </c>
      <c r="X19" s="38">
        <f t="shared" si="9"/>
        <v>0.35114503816793891</v>
      </c>
      <c r="Y19" s="39">
        <f t="shared" si="10"/>
        <v>1.5369879518072291</v>
      </c>
      <c r="Z19" s="28">
        <v>37</v>
      </c>
      <c r="AA19" s="28" t="s">
        <v>34</v>
      </c>
      <c r="AB19" s="40">
        <f t="shared" si="11"/>
        <v>-0.69</v>
      </c>
      <c r="AC19" s="41">
        <v>5.5510430555555552E-2</v>
      </c>
      <c r="AD19" s="39">
        <f t="shared" si="12"/>
        <v>-10.035175635833331</v>
      </c>
      <c r="AE19" s="39">
        <v>-4.9000000000000004</v>
      </c>
      <c r="AF19" s="39">
        <v>-4.7578200000000006</v>
      </c>
      <c r="AG19" s="39">
        <v>0</v>
      </c>
    </row>
    <row r="20" spans="1:33" ht="15.75" customHeight="1" x14ac:dyDescent="0.2">
      <c r="A20" s="28" t="s">
        <v>62</v>
      </c>
      <c r="B20" s="28" t="s">
        <v>1429</v>
      </c>
      <c r="C20" s="15">
        <f t="shared" si="4"/>
        <v>15.138235294117655</v>
      </c>
      <c r="D20" s="29">
        <v>102</v>
      </c>
      <c r="E20" s="29">
        <v>0</v>
      </c>
      <c r="F20" s="32">
        <v>1544.1000000000008</v>
      </c>
      <c r="G20" s="30">
        <v>-135.47000000000003</v>
      </c>
      <c r="H20" s="31">
        <f t="shared" si="1"/>
        <v>8.7733955054724408E-2</v>
      </c>
      <c r="I20" s="31">
        <f t="shared" si="2"/>
        <v>0.11923043312933129</v>
      </c>
      <c r="J20" s="32">
        <f t="shared" si="5"/>
        <v>184.10371179500055</v>
      </c>
      <c r="K20" s="32">
        <f t="shared" si="3"/>
        <v>1.8049383509313779</v>
      </c>
      <c r="L20" s="29">
        <v>149</v>
      </c>
      <c r="M20" s="33">
        <f t="shared" si="6"/>
        <v>0.68456375838926176</v>
      </c>
      <c r="N20" s="29">
        <v>707</v>
      </c>
      <c r="O20" s="34">
        <f t="shared" ref="O20:P20" si="28">D20/7</f>
        <v>14.571428571428571</v>
      </c>
      <c r="P20" s="34">
        <f t="shared" si="28"/>
        <v>0</v>
      </c>
      <c r="Q20" s="29">
        <f t="shared" si="8"/>
        <v>48</v>
      </c>
      <c r="R20" s="29"/>
      <c r="S20" s="35">
        <v>2.2753623188405698</v>
      </c>
      <c r="T20" s="28">
        <v>4220</v>
      </c>
      <c r="U20" s="36">
        <v>200</v>
      </c>
      <c r="V20" s="37" t="s">
        <v>1430</v>
      </c>
      <c r="W20" s="28">
        <v>38</v>
      </c>
      <c r="X20" s="38">
        <f t="shared" si="9"/>
        <v>0.37254901960784315</v>
      </c>
      <c r="Y20" s="39">
        <f t="shared" si="10"/>
        <v>2.8823404255319156</v>
      </c>
      <c r="Z20" s="28">
        <v>9</v>
      </c>
      <c r="AA20" s="28" t="s">
        <v>34</v>
      </c>
      <c r="AB20" s="40">
        <f t="shared" si="11"/>
        <v>-0.69</v>
      </c>
      <c r="AC20" s="41">
        <v>5.5510430555555552E-2</v>
      </c>
      <c r="AD20" s="39">
        <f t="shared" si="12"/>
        <v>-7.8136482049999989</v>
      </c>
      <c r="AE20" s="39">
        <v>-4.9000000000000004</v>
      </c>
      <c r="AF20" s="39">
        <v>-4.7578200000000006</v>
      </c>
      <c r="AG20" s="39">
        <v>0</v>
      </c>
    </row>
    <row r="21" spans="1:33" ht="15.75" customHeight="1" x14ac:dyDescent="0.2">
      <c r="A21" s="28" t="s">
        <v>63</v>
      </c>
      <c r="B21" s="28" t="s">
        <v>273</v>
      </c>
      <c r="C21" s="15">
        <f t="shared" si="4"/>
        <v>15.355825242718456</v>
      </c>
      <c r="D21" s="29">
        <v>103</v>
      </c>
      <c r="E21" s="29">
        <v>0</v>
      </c>
      <c r="F21" s="32">
        <v>1581.650000000001</v>
      </c>
      <c r="G21" s="30">
        <v>-140.60999999999999</v>
      </c>
      <c r="H21" s="31">
        <f t="shared" si="1"/>
        <v>8.8900831410236081E-2</v>
      </c>
      <c r="I21" s="31">
        <f t="shared" si="2"/>
        <v>0.12717528365999686</v>
      </c>
      <c r="J21" s="32">
        <f t="shared" si="5"/>
        <v>201.14678740083417</v>
      </c>
      <c r="K21" s="32">
        <f t="shared" si="3"/>
        <v>1.9528814310760598</v>
      </c>
      <c r="L21" s="29">
        <v>66</v>
      </c>
      <c r="M21" s="33">
        <f t="shared" si="6"/>
        <v>1.5606060606060606</v>
      </c>
      <c r="N21" s="29">
        <v>621</v>
      </c>
      <c r="O21" s="34">
        <f t="shared" ref="O21:P21" si="29">D21/7</f>
        <v>14.714285714285714</v>
      </c>
      <c r="P21" s="34">
        <f t="shared" si="29"/>
        <v>0</v>
      </c>
      <c r="Q21" s="29">
        <f t="shared" si="8"/>
        <v>42</v>
      </c>
      <c r="R21" s="29"/>
      <c r="S21" s="35">
        <v>1.93540134314039</v>
      </c>
      <c r="T21" s="28" t="s">
        <v>33</v>
      </c>
      <c r="U21" s="36" t="s">
        <v>33</v>
      </c>
      <c r="V21" s="37" t="s">
        <v>33</v>
      </c>
      <c r="W21" s="28">
        <v>47</v>
      </c>
      <c r="X21" s="38">
        <f t="shared" si="9"/>
        <v>0.4563106796116505</v>
      </c>
      <c r="Y21" s="39">
        <f t="shared" si="10"/>
        <v>2.3832203389830506</v>
      </c>
      <c r="Z21" s="28">
        <v>12</v>
      </c>
      <c r="AA21" s="28" t="s">
        <v>34</v>
      </c>
      <c r="AB21" s="40">
        <f t="shared" si="11"/>
        <v>-0.69</v>
      </c>
      <c r="AC21" s="41">
        <v>5.5510430555555552E-2</v>
      </c>
      <c r="AD21" s="39">
        <f t="shared" si="12"/>
        <v>-7.8902525991666659</v>
      </c>
      <c r="AE21" s="39">
        <v>-4.9000000000000004</v>
      </c>
      <c r="AF21" s="39">
        <v>-4.7578200000000006</v>
      </c>
      <c r="AG21" s="39">
        <v>0</v>
      </c>
    </row>
    <row r="22" spans="1:33" ht="15.75" customHeight="1" x14ac:dyDescent="0.2">
      <c r="A22" s="28" t="s">
        <v>64</v>
      </c>
      <c r="B22" s="28" t="s">
        <v>98</v>
      </c>
      <c r="C22" s="15">
        <f t="shared" si="4"/>
        <v>15.886635514018694</v>
      </c>
      <c r="D22" s="29">
        <v>107</v>
      </c>
      <c r="E22" s="29">
        <v>2</v>
      </c>
      <c r="F22" s="30">
        <v>1699.8700000000003</v>
      </c>
      <c r="G22" s="30">
        <v>-187.51999999999998</v>
      </c>
      <c r="H22" s="31">
        <f t="shared" si="1"/>
        <v>0.11031431815374114</v>
      </c>
      <c r="I22" s="31">
        <f t="shared" si="2"/>
        <v>0.12694270139726374</v>
      </c>
      <c r="J22" s="32">
        <f t="shared" si="5"/>
        <v>215.78608982416677</v>
      </c>
      <c r="K22" s="32">
        <f t="shared" si="3"/>
        <v>2.0166924282632408</v>
      </c>
      <c r="L22" s="29">
        <v>155</v>
      </c>
      <c r="M22" s="33">
        <f t="shared" si="6"/>
        <v>0.69032258064516128</v>
      </c>
      <c r="N22" s="29">
        <v>514</v>
      </c>
      <c r="O22" s="34">
        <f t="shared" ref="O22:P22" si="30">D22/7</f>
        <v>15.285714285714286</v>
      </c>
      <c r="P22" s="34">
        <f t="shared" si="30"/>
        <v>0.2857142857142857</v>
      </c>
      <c r="Q22" s="29">
        <f t="shared" si="8"/>
        <v>33</v>
      </c>
      <c r="R22" s="29"/>
      <c r="S22" s="35">
        <v>1.9944521497919501</v>
      </c>
      <c r="T22" s="28">
        <v>4220</v>
      </c>
      <c r="U22" s="36">
        <v>200</v>
      </c>
      <c r="V22" s="37" t="s">
        <v>1431</v>
      </c>
      <c r="W22" s="28">
        <v>50</v>
      </c>
      <c r="X22" s="38">
        <f t="shared" si="9"/>
        <v>0.46728971962616822</v>
      </c>
      <c r="Y22" s="39">
        <f t="shared" si="10"/>
        <v>3.0740983606557375</v>
      </c>
      <c r="Z22" s="28">
        <v>11</v>
      </c>
      <c r="AA22" s="28" t="s">
        <v>34</v>
      </c>
      <c r="AB22" s="40">
        <f t="shared" si="11"/>
        <v>-0.69</v>
      </c>
      <c r="AC22" s="41">
        <v>5.5510430555555552E-2</v>
      </c>
      <c r="AD22" s="39">
        <f t="shared" si="12"/>
        <v>-8.1966701758333329</v>
      </c>
      <c r="AE22" s="39">
        <v>-4.9000000000000004</v>
      </c>
      <c r="AF22" s="39">
        <v>-4.7578200000000006</v>
      </c>
      <c r="AG22" s="39">
        <v>0</v>
      </c>
    </row>
    <row r="23" spans="1:33" ht="15.75" customHeight="1" x14ac:dyDescent="0.2">
      <c r="A23" s="28" t="s">
        <v>65</v>
      </c>
      <c r="B23" s="28" t="s">
        <v>1432</v>
      </c>
      <c r="C23" s="15">
        <f t="shared" si="4"/>
        <v>15.950000000000026</v>
      </c>
      <c r="D23" s="29">
        <v>93</v>
      </c>
      <c r="E23" s="29">
        <v>1</v>
      </c>
      <c r="F23" s="32">
        <v>1483.3500000000024</v>
      </c>
      <c r="G23" s="30">
        <v>-202.04999999999998</v>
      </c>
      <c r="H23" s="31">
        <f t="shared" si="1"/>
        <v>0.1362119526746888</v>
      </c>
      <c r="I23" s="31">
        <f t="shared" si="2"/>
        <v>0.10347930787912615</v>
      </c>
      <c r="J23" s="32">
        <f t="shared" si="5"/>
        <v>153.49603134250202</v>
      </c>
      <c r="K23" s="32">
        <f t="shared" si="3"/>
        <v>1.6504949606720647</v>
      </c>
      <c r="L23" s="29">
        <v>160</v>
      </c>
      <c r="M23" s="33">
        <f t="shared" si="6"/>
        <v>0.58125000000000004</v>
      </c>
      <c r="N23" s="29">
        <v>429</v>
      </c>
      <c r="O23" s="34">
        <f t="shared" ref="O23:P23" si="31">D23/7</f>
        <v>13.285714285714286</v>
      </c>
      <c r="P23" s="34">
        <f t="shared" si="31"/>
        <v>0.14285714285714285</v>
      </c>
      <c r="Q23" s="29">
        <f t="shared" si="8"/>
        <v>31</v>
      </c>
      <c r="R23" s="29"/>
      <c r="S23" s="35">
        <v>2.2562081198265602</v>
      </c>
      <c r="T23" s="28">
        <v>600</v>
      </c>
      <c r="U23" s="36">
        <v>400</v>
      </c>
      <c r="V23" s="37" t="s">
        <v>1433</v>
      </c>
      <c r="W23" s="28">
        <v>51</v>
      </c>
      <c r="X23" s="38">
        <f t="shared" si="9"/>
        <v>0.54838709677419351</v>
      </c>
      <c r="Y23" s="39">
        <f t="shared" si="10"/>
        <v>3.3674999999999997</v>
      </c>
      <c r="Z23" s="28">
        <v>9</v>
      </c>
      <c r="AA23" s="28" t="s">
        <v>34</v>
      </c>
      <c r="AB23" s="40">
        <f t="shared" si="11"/>
        <v>-0.69</v>
      </c>
      <c r="AC23" s="41">
        <v>5.5510430555555552E-2</v>
      </c>
      <c r="AD23" s="39">
        <f t="shared" si="12"/>
        <v>-7.1242086574999997</v>
      </c>
      <c r="AE23" s="39">
        <v>-4.9000000000000004</v>
      </c>
      <c r="AF23" s="39">
        <v>-4.7578200000000006</v>
      </c>
      <c r="AG23" s="39">
        <v>0</v>
      </c>
    </row>
    <row r="24" spans="1:33" ht="15.75" customHeight="1" x14ac:dyDescent="0.2">
      <c r="A24" s="28" t="s">
        <v>66</v>
      </c>
      <c r="B24" s="28" t="s">
        <v>98</v>
      </c>
      <c r="C24" s="15">
        <f t="shared" si="4"/>
        <v>15.739732142857159</v>
      </c>
      <c r="D24" s="29">
        <v>112</v>
      </c>
      <c r="E24" s="29">
        <v>0</v>
      </c>
      <c r="F24" s="32">
        <v>1762.8500000000017</v>
      </c>
      <c r="G24" s="32">
        <v>-178.03</v>
      </c>
      <c r="H24" s="31">
        <f t="shared" si="1"/>
        <v>0.10098987435119257</v>
      </c>
      <c r="I24" s="31">
        <f t="shared" si="2"/>
        <v>0.1305482416843943</v>
      </c>
      <c r="J24" s="32">
        <f t="shared" si="5"/>
        <v>230.13696785333474</v>
      </c>
      <c r="K24" s="32">
        <f t="shared" si="3"/>
        <v>2.0547943558333457</v>
      </c>
      <c r="L24" s="29">
        <v>172</v>
      </c>
      <c r="M24" s="33">
        <f t="shared" si="6"/>
        <v>0.65116279069767447</v>
      </c>
      <c r="N24" s="29">
        <v>321</v>
      </c>
      <c r="O24" s="34">
        <f t="shared" ref="O24:P24" si="32">D24/7</f>
        <v>16</v>
      </c>
      <c r="P24" s="34">
        <f t="shared" si="32"/>
        <v>0</v>
      </c>
      <c r="Q24" s="29">
        <f t="shared" si="8"/>
        <v>20</v>
      </c>
      <c r="R24" s="29"/>
      <c r="S24" s="35">
        <v>2.7760490334747701</v>
      </c>
      <c r="T24" s="28">
        <v>600</v>
      </c>
      <c r="U24" s="36">
        <v>200</v>
      </c>
      <c r="V24" s="37" t="s">
        <v>1434</v>
      </c>
      <c r="W24" s="28">
        <v>47</v>
      </c>
      <c r="X24" s="38">
        <f t="shared" si="9"/>
        <v>0.41964285714285715</v>
      </c>
      <c r="Y24" s="39">
        <f t="shared" si="10"/>
        <v>2.6571641791044778</v>
      </c>
      <c r="Z24" s="28">
        <v>20</v>
      </c>
      <c r="AA24" s="28" t="s">
        <v>34</v>
      </c>
      <c r="AB24" s="40">
        <f t="shared" si="11"/>
        <v>-0.69</v>
      </c>
      <c r="AC24" s="41">
        <v>5.5510430555555552E-2</v>
      </c>
      <c r="AD24" s="39">
        <f t="shared" si="12"/>
        <v>-8.579692146666666</v>
      </c>
      <c r="AE24" s="39">
        <v>-4.9000000000000004</v>
      </c>
      <c r="AF24" s="39">
        <v>-4.7578200000000006</v>
      </c>
      <c r="AG24" s="39">
        <v>0</v>
      </c>
    </row>
    <row r="25" spans="1:33" ht="15.75" customHeight="1" x14ac:dyDescent="0.2">
      <c r="A25" s="28" t="s">
        <v>67</v>
      </c>
      <c r="B25" s="14" t="s">
        <v>314</v>
      </c>
      <c r="C25" s="15">
        <f t="shared" si="4"/>
        <v>15.678815789473683</v>
      </c>
      <c r="D25" s="29">
        <v>152</v>
      </c>
      <c r="E25" s="29">
        <v>2</v>
      </c>
      <c r="F25" s="32">
        <v>2383.1799999999998</v>
      </c>
      <c r="G25" s="32">
        <v>-338.28</v>
      </c>
      <c r="H25" s="31">
        <f t="shared" si="1"/>
        <v>0.14194479644844282</v>
      </c>
      <c r="I25" s="31">
        <f t="shared" si="2"/>
        <v>8.7051390195732756E-2</v>
      </c>
      <c r="J25" s="32">
        <f t="shared" si="5"/>
        <v>207.45913208666639</v>
      </c>
      <c r="K25" s="32">
        <f t="shared" si="3"/>
        <v>1.3648627110964895</v>
      </c>
      <c r="L25" s="29">
        <v>196</v>
      </c>
      <c r="M25" s="33">
        <f t="shared" si="6"/>
        <v>0.77551020408163263</v>
      </c>
      <c r="N25" s="29">
        <v>158</v>
      </c>
      <c r="O25" s="34">
        <f t="shared" ref="O25:P25" si="33">D25/7</f>
        <v>21.714285714285715</v>
      </c>
      <c r="P25" s="34">
        <f t="shared" si="33"/>
        <v>0.2857142857142857</v>
      </c>
      <c r="Q25" s="29">
        <f t="shared" si="8"/>
        <v>7</v>
      </c>
      <c r="R25" s="29"/>
      <c r="S25" s="35">
        <v>3.028831562974204</v>
      </c>
      <c r="T25" s="28">
        <v>600</v>
      </c>
      <c r="U25" s="36">
        <v>200</v>
      </c>
      <c r="V25" s="37" t="s">
        <v>1434</v>
      </c>
      <c r="W25" s="14">
        <v>66</v>
      </c>
      <c r="X25" s="38">
        <f t="shared" si="9"/>
        <v>0.43421052631578949</v>
      </c>
      <c r="Y25" s="39">
        <f t="shared" si="10"/>
        <v>3.9797647058823524</v>
      </c>
      <c r="Z25" s="14">
        <v>19</v>
      </c>
      <c r="AA25" s="28" t="s">
        <v>34</v>
      </c>
      <c r="AB25" s="40">
        <f t="shared" si="11"/>
        <v>-0.69</v>
      </c>
      <c r="AC25" s="41">
        <v>5.5510430555555552E-2</v>
      </c>
      <c r="AD25" s="39">
        <f t="shared" si="12"/>
        <v>-11.643867913333333</v>
      </c>
      <c r="AE25" s="39">
        <v>-4.9000000000000004</v>
      </c>
      <c r="AF25" s="39">
        <v>-4.76</v>
      </c>
      <c r="AG25" s="39">
        <v>0</v>
      </c>
    </row>
    <row r="26" spans="1:33" ht="15.75" customHeight="1" x14ac:dyDescent="0.2">
      <c r="A26" s="14" t="s">
        <v>68</v>
      </c>
      <c r="B26" s="28" t="s">
        <v>98</v>
      </c>
      <c r="C26" s="15">
        <f t="shared" si="4"/>
        <v>15.56195652173913</v>
      </c>
      <c r="D26" s="16">
        <v>92</v>
      </c>
      <c r="E26" s="16">
        <v>0</v>
      </c>
      <c r="F26" s="17">
        <v>1431.7</v>
      </c>
      <c r="G26" s="17">
        <v>-261.10000000000002</v>
      </c>
      <c r="H26" s="31">
        <f t="shared" si="1"/>
        <v>0.1823706083676748</v>
      </c>
      <c r="I26" s="31">
        <f t="shared" si="2"/>
        <v>3.7400770927335687E-2</v>
      </c>
      <c r="J26" s="32">
        <f t="shared" si="5"/>
        <v>53.546683736666502</v>
      </c>
      <c r="K26" s="32">
        <f t="shared" si="3"/>
        <v>0.58202917105072283</v>
      </c>
      <c r="L26" s="16">
        <v>151</v>
      </c>
      <c r="M26" s="33">
        <f t="shared" si="6"/>
        <v>0.60927152317880795</v>
      </c>
      <c r="N26" s="16">
        <v>76</v>
      </c>
      <c r="O26" s="34">
        <f t="shared" ref="O26:P26" si="34">D26/7</f>
        <v>13.142857142857142</v>
      </c>
      <c r="P26" s="34">
        <f t="shared" si="34"/>
        <v>0</v>
      </c>
      <c r="Q26" s="29">
        <f t="shared" si="8"/>
        <v>5</v>
      </c>
      <c r="R26" s="29"/>
      <c r="S26" s="21">
        <v>2.8924949290060851</v>
      </c>
      <c r="T26" s="28">
        <v>200</v>
      </c>
      <c r="U26" s="36">
        <v>200</v>
      </c>
      <c r="V26" s="37" t="s">
        <v>1405</v>
      </c>
      <c r="W26" s="14">
        <v>40</v>
      </c>
      <c r="X26" s="38">
        <f t="shared" si="9"/>
        <v>0.43478260869565216</v>
      </c>
      <c r="Y26" s="39">
        <f t="shared" si="10"/>
        <v>4.5807017543859656</v>
      </c>
      <c r="Z26" s="14">
        <v>17</v>
      </c>
      <c r="AA26" s="28" t="s">
        <v>34</v>
      </c>
      <c r="AB26" s="40">
        <f t="shared" si="11"/>
        <v>-0.69</v>
      </c>
      <c r="AC26" s="41">
        <v>5.5510430555555552E-2</v>
      </c>
      <c r="AD26" s="39">
        <f t="shared" si="12"/>
        <v>-7.0476042633333327</v>
      </c>
      <c r="AE26" s="25">
        <v>-4.95</v>
      </c>
      <c r="AF26" s="25">
        <v>-4.7809860000000004</v>
      </c>
      <c r="AG26" s="25">
        <v>0</v>
      </c>
    </row>
    <row r="27" spans="1:33" ht="15.75" customHeight="1" x14ac:dyDescent="0.2">
      <c r="A27" s="14" t="s">
        <v>69</v>
      </c>
      <c r="B27" s="14" t="s">
        <v>100</v>
      </c>
      <c r="C27" s="15">
        <f t="shared" si="4"/>
        <v>15.504615384615384</v>
      </c>
      <c r="D27" s="16">
        <v>65</v>
      </c>
      <c r="E27" s="16">
        <v>3</v>
      </c>
      <c r="F27" s="17">
        <v>1007.8</v>
      </c>
      <c r="G27" s="17">
        <v>-130.66999999999999</v>
      </c>
      <c r="H27" s="31">
        <f t="shared" si="1"/>
        <v>0.12965866243302243</v>
      </c>
      <c r="I27" s="31">
        <f t="shared" si="2"/>
        <v>8.1009748342098342E-2</v>
      </c>
      <c r="J27" s="32">
        <f t="shared" si="5"/>
        <v>81.6416243791667</v>
      </c>
      <c r="K27" s="32">
        <f t="shared" si="3"/>
        <v>1.2560249904487184</v>
      </c>
      <c r="L27" s="16">
        <v>126</v>
      </c>
      <c r="M27" s="33">
        <f t="shared" si="6"/>
        <v>0.51587301587301593</v>
      </c>
      <c r="N27" s="16">
        <v>13</v>
      </c>
      <c r="O27" s="34">
        <f t="shared" ref="O27:P27" si="35">D27/7</f>
        <v>9.2857142857142865</v>
      </c>
      <c r="P27" s="34">
        <f t="shared" si="35"/>
        <v>0.42857142857142855</v>
      </c>
      <c r="Q27" s="29">
        <f t="shared" si="8"/>
        <v>1</v>
      </c>
      <c r="R27" s="29"/>
      <c r="S27" s="21">
        <v>3.0142938822184111</v>
      </c>
      <c r="T27" s="28">
        <v>200</v>
      </c>
      <c r="U27" s="36">
        <v>200</v>
      </c>
      <c r="V27" s="37" t="s">
        <v>1406</v>
      </c>
      <c r="W27" s="14">
        <v>19</v>
      </c>
      <c r="X27" s="38">
        <f t="shared" si="9"/>
        <v>0.29230769230769232</v>
      </c>
      <c r="Y27" s="39">
        <f t="shared" si="10"/>
        <v>4.6667857142857141</v>
      </c>
      <c r="Z27" s="14">
        <v>9</v>
      </c>
      <c r="AA27" s="28" t="s">
        <v>34</v>
      </c>
      <c r="AB27" s="40">
        <f t="shared" si="11"/>
        <v>-0.69</v>
      </c>
      <c r="AC27" s="41">
        <v>5.5510430555555552E-2</v>
      </c>
      <c r="AD27" s="39">
        <f t="shared" si="12"/>
        <v>-4.9792856208333331</v>
      </c>
      <c r="AE27" s="25">
        <v>-4.95</v>
      </c>
      <c r="AF27" s="25">
        <v>-4.8859859999999999</v>
      </c>
      <c r="AG27" s="25">
        <v>0</v>
      </c>
    </row>
    <row r="28" spans="1:33" ht="15.75" customHeight="1" x14ac:dyDescent="0.2">
      <c r="A28" s="14" t="s">
        <v>70</v>
      </c>
      <c r="B28" s="14" t="s">
        <v>1435</v>
      </c>
      <c r="C28" s="15">
        <f t="shared" si="4"/>
        <v>15.5</v>
      </c>
      <c r="D28" s="16">
        <v>2</v>
      </c>
      <c r="E28" s="16">
        <v>0</v>
      </c>
      <c r="F28" s="17">
        <v>31</v>
      </c>
      <c r="G28" s="17">
        <v>-9.61</v>
      </c>
      <c r="H28" s="31">
        <f t="shared" si="1"/>
        <v>0.31</v>
      </c>
      <c r="I28" s="31">
        <f t="shared" si="2"/>
        <v>-9.9521960913978552E-2</v>
      </c>
      <c r="J28" s="32">
        <f t="shared" si="5"/>
        <v>-3.0851807883333353</v>
      </c>
      <c r="K28" s="32">
        <f t="shared" si="3"/>
        <v>-1.5425903941666677</v>
      </c>
      <c r="L28" s="16">
        <v>47</v>
      </c>
      <c r="M28" s="33">
        <f t="shared" si="6"/>
        <v>4.2553191489361701E-2</v>
      </c>
      <c r="N28" s="16">
        <v>398</v>
      </c>
      <c r="O28" s="34">
        <f t="shared" ref="O28:P28" si="36">D28/7</f>
        <v>0.2857142857142857</v>
      </c>
      <c r="P28" s="34">
        <f t="shared" si="36"/>
        <v>0</v>
      </c>
      <c r="Q28" s="29">
        <f t="shared" si="8"/>
        <v>1393</v>
      </c>
      <c r="R28" s="29"/>
      <c r="S28" s="21">
        <v>2.806557377049181</v>
      </c>
      <c r="T28" s="28">
        <v>3620</v>
      </c>
      <c r="U28" s="36">
        <v>44470</v>
      </c>
      <c r="V28" s="37" t="s">
        <v>1436</v>
      </c>
      <c r="W28" s="14">
        <v>0</v>
      </c>
      <c r="X28" s="38">
        <f t="shared" si="9"/>
        <v>0</v>
      </c>
      <c r="Y28" s="39">
        <f t="shared" si="10"/>
        <v>9.61</v>
      </c>
      <c r="Z28" s="14">
        <v>1</v>
      </c>
      <c r="AA28" s="28" t="s">
        <v>34</v>
      </c>
      <c r="AB28" s="40">
        <f t="shared" si="11"/>
        <v>-0.69</v>
      </c>
      <c r="AC28" s="41">
        <v>5.5510430555555552E-2</v>
      </c>
      <c r="AD28" s="39">
        <f t="shared" si="12"/>
        <v>-0.15320878833333332</v>
      </c>
      <c r="AE28" s="25">
        <v>-4.95</v>
      </c>
      <c r="AF28" s="25">
        <v>-4.8859859999999999</v>
      </c>
      <c r="AG28" s="25">
        <v>0</v>
      </c>
    </row>
    <row r="29" spans="1:33" ht="15.75" customHeight="1" x14ac:dyDescent="0.2">
      <c r="A29" s="14" t="s">
        <v>71</v>
      </c>
      <c r="B29" s="14" t="s">
        <v>179</v>
      </c>
      <c r="C29" s="15">
        <f t="shared" si="4"/>
        <v>15.5</v>
      </c>
      <c r="D29" s="16">
        <v>37</v>
      </c>
      <c r="E29" s="16">
        <v>0</v>
      </c>
      <c r="F29" s="17">
        <v>573.5</v>
      </c>
      <c r="G29" s="17">
        <v>-72.73</v>
      </c>
      <c r="H29" s="31">
        <f t="shared" si="1"/>
        <v>0.12681778552746295</v>
      </c>
      <c r="I29" s="31">
        <f t="shared" si="2"/>
        <v>7.7685288035977837E-2</v>
      </c>
      <c r="J29" s="32">
        <f t="shared" si="5"/>
        <v>44.552512688633286</v>
      </c>
      <c r="K29" s="32">
        <f t="shared" si="3"/>
        <v>1.2041219645576564</v>
      </c>
      <c r="L29" s="16">
        <v>107</v>
      </c>
      <c r="M29" s="33">
        <f t="shared" si="6"/>
        <v>0.34579439252336447</v>
      </c>
      <c r="N29" s="16">
        <v>569</v>
      </c>
      <c r="O29" s="34">
        <f t="shared" ref="O29:P29" si="37">D29/7</f>
        <v>5.2857142857142856</v>
      </c>
      <c r="P29" s="34">
        <f t="shared" si="37"/>
        <v>0</v>
      </c>
      <c r="Q29" s="29">
        <f t="shared" si="8"/>
        <v>107</v>
      </c>
      <c r="R29" s="29"/>
      <c r="S29" s="21">
        <v>2.3515959980943308</v>
      </c>
      <c r="T29" s="28">
        <v>3620</v>
      </c>
      <c r="U29" s="36">
        <v>3370</v>
      </c>
      <c r="V29" s="37" t="s">
        <v>1436</v>
      </c>
      <c r="W29" s="14">
        <v>8</v>
      </c>
      <c r="X29" s="38">
        <f t="shared" si="9"/>
        <v>0.21621621621621623</v>
      </c>
      <c r="Y29" s="39">
        <f t="shared" si="10"/>
        <v>4.8486666666666673</v>
      </c>
      <c r="Z29" s="14">
        <v>7</v>
      </c>
      <c r="AA29" s="28" t="s">
        <v>34</v>
      </c>
      <c r="AB29" s="40">
        <f t="shared" si="11"/>
        <v>-0.69</v>
      </c>
      <c r="AC29" s="41">
        <v>5.5510430555555552E-2</v>
      </c>
      <c r="AD29" s="39">
        <f t="shared" si="12"/>
        <v>-2.8343625841666662</v>
      </c>
      <c r="AE29" s="25">
        <v>-4.95</v>
      </c>
      <c r="AF29" s="25">
        <v>-4.9785979655999997</v>
      </c>
      <c r="AG29" s="25">
        <v>0</v>
      </c>
    </row>
    <row r="30" spans="1:33" ht="15.75" customHeight="1" x14ac:dyDescent="0.2">
      <c r="A30" s="14" t="s">
        <v>72</v>
      </c>
      <c r="B30" s="14" t="s">
        <v>273</v>
      </c>
      <c r="C30" s="15">
        <f t="shared" si="4"/>
        <v>15.5</v>
      </c>
      <c r="D30" s="16">
        <v>51</v>
      </c>
      <c r="E30" s="16">
        <v>0</v>
      </c>
      <c r="F30" s="17">
        <v>790.5</v>
      </c>
      <c r="G30" s="17">
        <v>-106.27</v>
      </c>
      <c r="H30" s="31">
        <f t="shared" si="1"/>
        <v>0.13443390259329538</v>
      </c>
      <c r="I30" s="31">
        <f t="shared" si="2"/>
        <v>7.0069170970145478E-2</v>
      </c>
      <c r="J30" s="32">
        <f t="shared" si="5"/>
        <v>55.389679651899996</v>
      </c>
      <c r="K30" s="32">
        <f t="shared" si="3"/>
        <v>1.0860721500372548</v>
      </c>
      <c r="L30" s="16">
        <v>101</v>
      </c>
      <c r="M30" s="33">
        <f t="shared" si="6"/>
        <v>0.50495049504950495</v>
      </c>
      <c r="N30" s="16">
        <v>468</v>
      </c>
      <c r="O30" s="34">
        <f t="shared" ref="O30:P30" si="38">D30/7</f>
        <v>7.2857142857142856</v>
      </c>
      <c r="P30" s="34">
        <f t="shared" si="38"/>
        <v>0</v>
      </c>
      <c r="Q30" s="29">
        <f t="shared" si="8"/>
        <v>64</v>
      </c>
      <c r="R30" s="29"/>
      <c r="S30" s="21">
        <v>2.1505757307351638</v>
      </c>
      <c r="T30" s="28">
        <v>3620</v>
      </c>
      <c r="U30" s="36">
        <v>3370</v>
      </c>
      <c r="V30" s="37" t="s">
        <v>1436</v>
      </c>
      <c r="W30" s="14">
        <v>20</v>
      </c>
      <c r="X30" s="38">
        <f t="shared" si="9"/>
        <v>0.39215686274509803</v>
      </c>
      <c r="Y30" s="39">
        <f t="shared" si="10"/>
        <v>3.9359259259259258</v>
      </c>
      <c r="Z30" s="14">
        <v>7</v>
      </c>
      <c r="AA30" s="28" t="s">
        <v>34</v>
      </c>
      <c r="AB30" s="40">
        <f t="shared" si="11"/>
        <v>-0.69</v>
      </c>
      <c r="AC30" s="41">
        <v>5.5510430555555552E-2</v>
      </c>
      <c r="AD30" s="39">
        <f t="shared" si="12"/>
        <v>-3.9068241024999995</v>
      </c>
      <c r="AE30" s="25">
        <v>-4.95</v>
      </c>
      <c r="AF30" s="25">
        <v>-4.9785979655999997</v>
      </c>
      <c r="AG30" s="25">
        <v>0</v>
      </c>
    </row>
    <row r="31" spans="1:33" ht="15.75" customHeight="1" x14ac:dyDescent="0.2">
      <c r="A31" s="14" t="s">
        <v>73</v>
      </c>
      <c r="B31" s="50" t="s">
        <v>98</v>
      </c>
      <c r="C31" s="15">
        <f t="shared" si="4"/>
        <v>15.743975903614464</v>
      </c>
      <c r="D31" s="16">
        <v>83</v>
      </c>
      <c r="E31" s="16">
        <v>0</v>
      </c>
      <c r="F31" s="17">
        <v>1306.7500000000005</v>
      </c>
      <c r="G31" s="42">
        <v>-73.09</v>
      </c>
      <c r="H31" s="31">
        <f t="shared" si="1"/>
        <v>5.5932657356035947E-2</v>
      </c>
      <c r="I31" s="31">
        <f t="shared" si="2"/>
        <v>0.15857333395015652</v>
      </c>
      <c r="J31" s="32">
        <f t="shared" si="5"/>
        <v>207.21570413936709</v>
      </c>
      <c r="K31" s="32">
        <f t="shared" si="3"/>
        <v>2.4965747486670735</v>
      </c>
      <c r="L31" s="16">
        <v>133</v>
      </c>
      <c r="M31" s="33">
        <f t="shared" si="6"/>
        <v>0.62406015037593987</v>
      </c>
      <c r="N31" s="16">
        <v>431</v>
      </c>
      <c r="O31" s="34">
        <f t="shared" ref="O31:P32" si="39">D31/7</f>
        <v>11.857142857142858</v>
      </c>
      <c r="P31" s="34">
        <f t="shared" si="39"/>
        <v>0</v>
      </c>
      <c r="Q31" s="29">
        <f t="shared" si="8"/>
        <v>36</v>
      </c>
      <c r="R31" s="29"/>
      <c r="S31" s="21">
        <v>2.1046831955922798</v>
      </c>
      <c r="T31" s="14">
        <v>250</v>
      </c>
      <c r="U31" s="22">
        <v>3370</v>
      </c>
      <c r="V31" s="1" t="s">
        <v>1462</v>
      </c>
      <c r="W31" s="14">
        <v>22</v>
      </c>
      <c r="X31" s="38">
        <f t="shared" si="9"/>
        <v>0.26506024096385544</v>
      </c>
      <c r="Y31" s="39">
        <f t="shared" si="10"/>
        <v>2.9236</v>
      </c>
      <c r="Z31" s="14">
        <v>3</v>
      </c>
      <c r="AA31" s="14" t="s">
        <v>34</v>
      </c>
      <c r="AB31" s="40">
        <f t="shared" si="11"/>
        <v>-0.69</v>
      </c>
      <c r="AC31" s="27">
        <v>5.5510430555555552E-2</v>
      </c>
      <c r="AD31" s="39">
        <f t="shared" si="12"/>
        <v>-6.3581647158333325</v>
      </c>
      <c r="AE31" s="43">
        <v>-4.95</v>
      </c>
      <c r="AF31" s="43">
        <v>-4.9785979656000006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15.748101265822784</v>
      </c>
      <c r="D32" s="52">
        <v>79</v>
      </c>
      <c r="E32" s="52">
        <v>5</v>
      </c>
      <c r="F32" s="53">
        <v>1244.0999999999999</v>
      </c>
      <c r="G32" s="53">
        <v>-59.189999999999984</v>
      </c>
      <c r="H32" s="31">
        <f t="shared" si="1"/>
        <v>4.7576561369664809E-2</v>
      </c>
      <c r="I32" s="31">
        <f t="shared" si="2"/>
        <v>0.16709590352739595</v>
      </c>
      <c r="J32" s="32">
        <f t="shared" si="5"/>
        <v>207.8840135784333</v>
      </c>
      <c r="K32" s="32">
        <f t="shared" si="3"/>
        <v>2.631443209853586</v>
      </c>
      <c r="L32" s="52">
        <v>121</v>
      </c>
      <c r="M32" s="33">
        <f t="shared" si="6"/>
        <v>0.65289256198347112</v>
      </c>
      <c r="N32" s="52">
        <v>342</v>
      </c>
      <c r="O32" s="34">
        <f t="shared" si="39"/>
        <v>11.285714285714286</v>
      </c>
      <c r="P32" s="34">
        <f t="shared" si="39"/>
        <v>0.7142857142857143</v>
      </c>
      <c r="Q32" s="29">
        <f t="shared" si="8"/>
        <v>28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2.562168532704773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13</v>
      </c>
      <c r="X32" s="38">
        <f t="shared" si="9"/>
        <v>0.16455696202531644</v>
      </c>
      <c r="Y32" s="39">
        <f t="shared" si="10"/>
        <v>3.699374999999999</v>
      </c>
      <c r="Z32" s="51">
        <v>3</v>
      </c>
      <c r="AA32" s="51" t="s">
        <v>34</v>
      </c>
      <c r="AB32" s="40">
        <f t="shared" si="11"/>
        <v>-0.69</v>
      </c>
      <c r="AC32" s="57">
        <v>5.5510430555555552E-2</v>
      </c>
      <c r="AD32" s="39">
        <f t="shared" si="12"/>
        <v>-6.0517471391666664</v>
      </c>
      <c r="AE32" s="58">
        <v>-4.95</v>
      </c>
      <c r="AF32" s="58">
        <v>-4.9785979655999997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33203125" customWidth="1"/>
    <col min="2" max="2" width="21.83203125" customWidth="1"/>
    <col min="3" max="3" width="9.1640625" customWidth="1"/>
    <col min="4" max="4" width="6.5" customWidth="1"/>
    <col min="5" max="5" width="11.5" customWidth="1"/>
    <col min="6" max="6" width="12.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50" customWidth="1"/>
    <col min="19" max="19" width="8.33203125" customWidth="1"/>
    <col min="20" max="20" width="12.83203125" customWidth="1"/>
    <col min="21" max="21" width="25.5" customWidth="1"/>
    <col min="22" max="22" width="75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8" t="str">
        <f ca="1">IFERROR(__xludf.DUMMYFUNCTION("IFERROR(VLOOKUP(B2,IMPORTRANGE(""https://docs.google.com/spreadsheets/d/1x0DhHglkXKoEBOD2MBsuK_EyIr1ouxD2ftIpqOYFa-k/edit?usp=sharing"",""Ubiquitty-SKU-Specific Info!B1:BJ5000""),3,FALSE),"""")"),"25 Ft Extension Cord with 3 Electrical Power Outlet - 16/3 Durable White Cable - Pack of 2")</f>
        <v>25 Ft Extension Cord with 3 Electrical Power Outlet - 16/3 Durable White Cable - Pack of 2</v>
      </c>
      <c r="B1" s="61"/>
      <c r="C1" s="79" t="s">
        <v>0</v>
      </c>
      <c r="D1" s="67" t="s">
        <v>1</v>
      </c>
      <c r="E1" s="67" t="s">
        <v>2</v>
      </c>
      <c r="F1" s="74" t="s">
        <v>3</v>
      </c>
      <c r="G1" s="74" t="s">
        <v>4</v>
      </c>
      <c r="H1" s="75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2" t="s">
        <v>10</v>
      </c>
      <c r="N1" s="73" t="s">
        <v>11</v>
      </c>
      <c r="O1" s="67" t="s">
        <v>12</v>
      </c>
      <c r="P1" s="67" t="s">
        <v>13</v>
      </c>
      <c r="Q1" s="67" t="s">
        <v>14</v>
      </c>
      <c r="R1" s="67" t="s">
        <v>1458</v>
      </c>
      <c r="S1" s="80" t="s">
        <v>15</v>
      </c>
      <c r="T1" s="59" t="s">
        <v>1514</v>
      </c>
      <c r="U1" s="59" t="s">
        <v>16</v>
      </c>
      <c r="V1" s="59" t="s">
        <v>17</v>
      </c>
      <c r="W1" s="59" t="s">
        <v>18</v>
      </c>
      <c r="X1" s="59" t="s">
        <v>19</v>
      </c>
      <c r="Y1" s="59" t="s">
        <v>20</v>
      </c>
      <c r="Z1" s="59" t="s">
        <v>21</v>
      </c>
      <c r="AA1" s="59" t="s">
        <v>22</v>
      </c>
      <c r="AB1" s="59" t="s">
        <v>23</v>
      </c>
      <c r="AC1" s="59" t="s">
        <v>24</v>
      </c>
      <c r="AD1" s="64" t="s">
        <v>25</v>
      </c>
      <c r="AE1" s="62" t="s">
        <v>26</v>
      </c>
      <c r="AF1" s="63" t="s">
        <v>27</v>
      </c>
      <c r="AG1" s="6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Info!B1:BJ5000""),2,FALSE),"""")"),"B07VKGSNG1")</f>
        <v>B07VKGSNG1</v>
      </c>
      <c r="B2" s="3" t="s">
        <v>1437</v>
      </c>
      <c r="C2" s="68"/>
      <c r="D2" s="68"/>
      <c r="E2" s="66"/>
      <c r="F2" s="68"/>
      <c r="G2" s="68"/>
      <c r="H2" s="71"/>
      <c r="I2" s="68"/>
      <c r="J2" s="68"/>
      <c r="K2" s="71"/>
      <c r="L2" s="71"/>
      <c r="M2" s="71"/>
      <c r="N2" s="68"/>
      <c r="O2" s="68"/>
      <c r="P2" s="66"/>
      <c r="Q2" s="68"/>
      <c r="R2" s="68"/>
      <c r="S2" s="70"/>
      <c r="T2" s="61"/>
      <c r="U2" s="60"/>
      <c r="V2" s="60"/>
      <c r="W2" s="61"/>
      <c r="X2" s="61"/>
      <c r="Y2" s="61"/>
      <c r="Z2" s="61"/>
      <c r="AA2" s="60"/>
      <c r="AB2" s="60"/>
      <c r="AC2" s="60"/>
      <c r="AD2" s="60"/>
      <c r="AE2" s="61"/>
      <c r="AF2" s="61"/>
      <c r="AG2" s="61"/>
    </row>
    <row r="3" spans="1:33" ht="188.25" customHeight="1" x14ac:dyDescent="0.2">
      <c r="A3" s="76" t="s">
        <v>30</v>
      </c>
      <c r="B3" s="77"/>
      <c r="C3" s="47">
        <f>((AE32+AF32)/0.85)*-1</f>
        <v>18.514358209000001</v>
      </c>
      <c r="D3" s="5">
        <f>SUM(D4:D99765)</f>
        <v>520</v>
      </c>
      <c r="E3" s="5"/>
      <c r="F3" s="6">
        <f t="shared" ref="F3:G3" si="0">SUM(F4:F99765)</f>
        <v>10157.949999999999</v>
      </c>
      <c r="G3" s="6">
        <f t="shared" si="0"/>
        <v>-690.03000000000009</v>
      </c>
      <c r="H3" s="7">
        <f t="shared" ref="H3:H32" si="1">G3/F3*-1</f>
        <v>6.7930044940170034E-2</v>
      </c>
      <c r="I3" s="8">
        <f t="shared" ref="I3:I32" si="2">J3/F3</f>
        <v>2.5381108477846786E-2</v>
      </c>
      <c r="J3" s="6">
        <f>SUM(J4:J99765)</f>
        <v>257.82003086254372</v>
      </c>
      <c r="K3" s="6">
        <f t="shared" ref="K3:K32" si="3">J3/D3</f>
        <v>0.49580775165873792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2 - April
2.5 - May
3 - June
6 - July
5.5 - Aug
5 - Sept
6 - Oct
6 - Nov
3.5 - Dec
2.5 - Jan
2 - Feb")</f>
        <v>3 - March
2 - April
2.5 - May
3 - June
6 - July
5.5 - Aug
5 - Sept
6 - Oct
6 - Nov
3.5 - Dec
2.5 -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QTY-110")</f>
        <v>US QTY-110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SUM(W4:W99765)</f>
        <v>141</v>
      </c>
      <c r="X3" s="7">
        <f>W3/D3</f>
        <v>0.27115384615384613</v>
      </c>
      <c r="Y3" s="6"/>
      <c r="Z3" s="5"/>
      <c r="AA3" s="5"/>
      <c r="AB3" s="5"/>
      <c r="AC3" s="5"/>
      <c r="AD3" s="6">
        <f>SUM(AD4:AD99765)</f>
        <v>-46.466360179606021</v>
      </c>
      <c r="AE3" s="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Info!B2:BZ7000""),37,FALSE)),"""")*-1"),-9.75720447765)</f>
        <v>-9.7572044776499993</v>
      </c>
      <c r="AG3" s="6">
        <f>SUM(AG4:AG99765)</f>
        <v>-12</v>
      </c>
    </row>
    <row r="4" spans="1:33" ht="15.75" customHeight="1" x14ac:dyDescent="0.2">
      <c r="A4" s="14" t="s">
        <v>31</v>
      </c>
      <c r="B4" s="14" t="s">
        <v>98</v>
      </c>
      <c r="C4" s="15">
        <f t="shared" ref="C4:C32" si="4">IFERROR(F4/D4," - ")</f>
        <v>20.028399999999994</v>
      </c>
      <c r="D4" s="16">
        <v>25</v>
      </c>
      <c r="E4" s="16">
        <v>2</v>
      </c>
      <c r="F4" s="17">
        <v>500.70999999999987</v>
      </c>
      <c r="G4" s="17">
        <v>0</v>
      </c>
      <c r="H4" s="18">
        <f t="shared" si="1"/>
        <v>0</v>
      </c>
      <c r="I4" s="18">
        <f t="shared" si="2"/>
        <v>0.15322167522118571</v>
      </c>
      <c r="J4" s="17">
        <f t="shared" ref="J4:J32" si="5">F4*0.85+G4+AF4*D4+D4*AE4+AG4+AD4</f>
        <v>76.71962499999988</v>
      </c>
      <c r="K4" s="17">
        <f t="shared" si="3"/>
        <v>3.0687849999999952</v>
      </c>
      <c r="L4" s="16">
        <v>52</v>
      </c>
      <c r="M4" s="19">
        <f t="shared" ref="M4:M32" si="6">IFERROR(D4/L4,"-")</f>
        <v>0.48076923076923078</v>
      </c>
      <c r="N4" s="16">
        <v>116</v>
      </c>
      <c r="O4" s="20">
        <f t="shared" ref="O4:P4" si="7">D4/7</f>
        <v>3.5714285714285716</v>
      </c>
      <c r="P4" s="20">
        <f t="shared" si="7"/>
        <v>0.2857142857142857</v>
      </c>
      <c r="Q4" s="16">
        <f t="shared" ref="Q4:Q32" si="8">ROUNDDOWN(N4/(O4+P4),0)</f>
        <v>30</v>
      </c>
      <c r="R4" s="16"/>
      <c r="S4" s="21">
        <v>2.0674157303370699</v>
      </c>
      <c r="T4" s="14">
        <v>645</v>
      </c>
      <c r="U4" s="22">
        <v>185</v>
      </c>
      <c r="V4" s="23" t="s">
        <v>1438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2" t="s">
        <v>34</v>
      </c>
      <c r="AB4" s="26">
        <f t="shared" ref="AB4:AB32" si="11">IF(OR(AA4="UsLargeStandardSize",AA4="UsSmallStandardSize"),-0.69,-0.48)</f>
        <v>-0.69</v>
      </c>
      <c r="AC4" s="27">
        <v>6.4749999999999988E-2</v>
      </c>
      <c r="AD4" s="25">
        <f t="shared" ref="AD4:AD32" si="12">IFERROR(AB4*AC4*D4*2,0)</f>
        <v>-2.2338749999999994</v>
      </c>
      <c r="AE4" s="25">
        <v>-5.8</v>
      </c>
      <c r="AF4" s="25">
        <v>-8.0660000000000007</v>
      </c>
      <c r="AG4" s="25">
        <v>0</v>
      </c>
    </row>
    <row r="5" spans="1:33" ht="15.75" customHeight="1" x14ac:dyDescent="0.2">
      <c r="A5" s="28" t="s">
        <v>35</v>
      </c>
      <c r="B5" s="14" t="s">
        <v>98</v>
      </c>
      <c r="C5" s="15">
        <f t="shared" si="4"/>
        <v>19.949999999999996</v>
      </c>
      <c r="D5" s="29">
        <v>17</v>
      </c>
      <c r="E5" s="29">
        <v>0</v>
      </c>
      <c r="F5" s="30">
        <v>339.14999999999992</v>
      </c>
      <c r="G5" s="30">
        <v>0</v>
      </c>
      <c r="H5" s="31">
        <f t="shared" si="1"/>
        <v>0</v>
      </c>
      <c r="I5" s="31">
        <f t="shared" si="2"/>
        <v>0.15047826867284061</v>
      </c>
      <c r="J5" s="32">
        <f t="shared" si="5"/>
        <v>51.034704820393884</v>
      </c>
      <c r="K5" s="32">
        <f t="shared" si="3"/>
        <v>3.0020414600231695</v>
      </c>
      <c r="L5" s="29">
        <v>29</v>
      </c>
      <c r="M5" s="33">
        <f t="shared" si="6"/>
        <v>0.58620689655172409</v>
      </c>
      <c r="N5" s="29">
        <v>96</v>
      </c>
      <c r="O5" s="34">
        <f t="shared" ref="O5:P5" si="13">D5/7</f>
        <v>2.4285714285714284</v>
      </c>
      <c r="P5" s="34">
        <f t="shared" si="13"/>
        <v>0</v>
      </c>
      <c r="Q5" s="29">
        <f t="shared" si="8"/>
        <v>39</v>
      </c>
      <c r="R5" s="29"/>
      <c r="S5" s="35">
        <v>1.7023498694516901</v>
      </c>
      <c r="T5" s="28">
        <v>645</v>
      </c>
      <c r="U5" s="36">
        <v>185</v>
      </c>
      <c r="V5" s="37" t="s">
        <v>1438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6.4825028968713783E-2</v>
      </c>
      <c r="AD5" s="39">
        <f t="shared" si="12"/>
        <v>-1.5207951796060253</v>
      </c>
      <c r="AE5" s="39">
        <v>-5.8</v>
      </c>
      <c r="AF5" s="39">
        <v>-8.0660000000000007</v>
      </c>
      <c r="AG5" s="39">
        <v>0</v>
      </c>
    </row>
    <row r="6" spans="1:33" ht="15.75" customHeight="1" x14ac:dyDescent="0.2">
      <c r="A6" s="28" t="s">
        <v>37</v>
      </c>
      <c r="B6" s="14" t="s">
        <v>514</v>
      </c>
      <c r="C6" s="15">
        <f t="shared" si="4"/>
        <v>19.949999999999996</v>
      </c>
      <c r="D6" s="29">
        <v>28</v>
      </c>
      <c r="E6" s="29">
        <v>0</v>
      </c>
      <c r="F6" s="30">
        <v>558.59999999999991</v>
      </c>
      <c r="G6" s="30">
        <v>0</v>
      </c>
      <c r="H6" s="31">
        <f t="shared" si="1"/>
        <v>0</v>
      </c>
      <c r="I6" s="31">
        <f t="shared" si="2"/>
        <v>0.15048345864661633</v>
      </c>
      <c r="J6" s="32">
        <f t="shared" si="5"/>
        <v>84.060059999999865</v>
      </c>
      <c r="K6" s="32">
        <f t="shared" si="3"/>
        <v>3.0021449999999952</v>
      </c>
      <c r="L6" s="29">
        <v>27</v>
      </c>
      <c r="M6" s="33">
        <f t="shared" si="6"/>
        <v>1.037037037037037</v>
      </c>
      <c r="N6" s="29">
        <v>66</v>
      </c>
      <c r="O6" s="34">
        <f t="shared" ref="O6:P6" si="14">D6/7</f>
        <v>4</v>
      </c>
      <c r="P6" s="34">
        <f t="shared" si="14"/>
        <v>0</v>
      </c>
      <c r="Q6" s="29">
        <f t="shared" si="8"/>
        <v>16</v>
      </c>
      <c r="R6" s="29"/>
      <c r="S6" s="35">
        <v>2.5034013605442098</v>
      </c>
      <c r="T6" s="28">
        <v>700</v>
      </c>
      <c r="U6" s="36">
        <v>240</v>
      </c>
      <c r="V6" s="37" t="s">
        <v>1111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6.4749999999999988E-2</v>
      </c>
      <c r="AD6" s="39">
        <f t="shared" si="12"/>
        <v>-2.5019399999999994</v>
      </c>
      <c r="AE6" s="39">
        <v>-5.8</v>
      </c>
      <c r="AF6" s="39">
        <v>-8.0660000000000007</v>
      </c>
      <c r="AG6" s="39">
        <v>0</v>
      </c>
    </row>
    <row r="7" spans="1:33" ht="15.75" customHeight="1" x14ac:dyDescent="0.2">
      <c r="A7" s="28" t="s">
        <v>39</v>
      </c>
      <c r="B7" s="28" t="s">
        <v>1439</v>
      </c>
      <c r="C7" s="15">
        <f t="shared" si="4"/>
        <v>19.521111111111107</v>
      </c>
      <c r="D7" s="29">
        <v>18</v>
      </c>
      <c r="E7" s="29">
        <v>2</v>
      </c>
      <c r="F7" s="30">
        <v>351.37999999999994</v>
      </c>
      <c r="G7" s="30">
        <v>0</v>
      </c>
      <c r="H7" s="31">
        <f t="shared" si="1"/>
        <v>0</v>
      </c>
      <c r="I7" s="31">
        <f t="shared" si="2"/>
        <v>0.13511471910751877</v>
      </c>
      <c r="J7" s="32">
        <f t="shared" si="5"/>
        <v>47.476609999999937</v>
      </c>
      <c r="K7" s="32">
        <f t="shared" si="3"/>
        <v>2.637589444444441</v>
      </c>
      <c r="L7" s="29">
        <v>30</v>
      </c>
      <c r="M7" s="33">
        <f t="shared" si="6"/>
        <v>0.6</v>
      </c>
      <c r="N7" s="29">
        <v>118</v>
      </c>
      <c r="O7" s="34">
        <f t="shared" ref="O7:P7" si="15">D7/7</f>
        <v>2.5714285714285716</v>
      </c>
      <c r="P7" s="34">
        <f t="shared" si="15"/>
        <v>0.2857142857142857</v>
      </c>
      <c r="Q7" s="29">
        <f t="shared" si="8"/>
        <v>41</v>
      </c>
      <c r="R7" s="29"/>
      <c r="S7" s="35">
        <v>2.67088607594936</v>
      </c>
      <c r="T7" s="28">
        <v>460</v>
      </c>
      <c r="U7" s="36">
        <v>240</v>
      </c>
      <c r="V7" s="37" t="s">
        <v>1111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6.4749999999999988E-2</v>
      </c>
      <c r="AD7" s="39">
        <f t="shared" si="12"/>
        <v>-1.6083899999999995</v>
      </c>
      <c r="AE7" s="39">
        <v>-5.8</v>
      </c>
      <c r="AF7" s="39">
        <v>-8.0660000000000007</v>
      </c>
      <c r="AG7" s="39">
        <v>0</v>
      </c>
    </row>
    <row r="8" spans="1:33" ht="15.75" customHeight="1" x14ac:dyDescent="0.2">
      <c r="A8" s="28" t="s">
        <v>41</v>
      </c>
      <c r="B8" s="28" t="s">
        <v>113</v>
      </c>
      <c r="C8" s="15">
        <f t="shared" si="4"/>
        <v>19.95</v>
      </c>
      <c r="D8" s="29">
        <v>9</v>
      </c>
      <c r="E8" s="29">
        <v>0</v>
      </c>
      <c r="F8" s="30">
        <v>179.54999999999998</v>
      </c>
      <c r="G8" s="30">
        <v>0</v>
      </c>
      <c r="H8" s="31">
        <f t="shared" si="1"/>
        <v>0</v>
      </c>
      <c r="I8" s="31">
        <f t="shared" si="2"/>
        <v>0.15028295739348366</v>
      </c>
      <c r="J8" s="32">
        <f t="shared" si="5"/>
        <v>26.983304999999987</v>
      </c>
      <c r="K8" s="32">
        <f t="shared" si="3"/>
        <v>2.9981449999999987</v>
      </c>
      <c r="L8" s="29">
        <v>27</v>
      </c>
      <c r="M8" s="33">
        <f t="shared" si="6"/>
        <v>0.33333333333333331</v>
      </c>
      <c r="N8" s="29">
        <v>101</v>
      </c>
      <c r="O8" s="34">
        <f t="shared" ref="O8:P8" si="16">D8/7</f>
        <v>1.2857142857142858</v>
      </c>
      <c r="P8" s="34">
        <f t="shared" si="16"/>
        <v>0</v>
      </c>
      <c r="Q8" s="29">
        <f t="shared" si="8"/>
        <v>78</v>
      </c>
      <c r="R8" s="29"/>
      <c r="S8" s="35">
        <v>2.4788732394366102</v>
      </c>
      <c r="T8" s="28">
        <v>460</v>
      </c>
      <c r="U8" s="36">
        <v>240</v>
      </c>
      <c r="V8" s="37" t="s">
        <v>1440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6.4749999999999988E-2</v>
      </c>
      <c r="AD8" s="39">
        <f t="shared" si="12"/>
        <v>-0.80419499999999977</v>
      </c>
      <c r="AE8" s="39">
        <v>-5.8</v>
      </c>
      <c r="AF8" s="39">
        <v>-8.07</v>
      </c>
      <c r="AG8" s="39">
        <v>0</v>
      </c>
    </row>
    <row r="9" spans="1:33" ht="15.75" customHeight="1" x14ac:dyDescent="0.2">
      <c r="A9" s="28" t="s">
        <v>43</v>
      </c>
      <c r="B9" s="28" t="s">
        <v>1441</v>
      </c>
      <c r="C9" s="15">
        <f t="shared" si="4"/>
        <v>20.067</v>
      </c>
      <c r="D9" s="29">
        <v>20</v>
      </c>
      <c r="E9" s="29">
        <v>2</v>
      </c>
      <c r="F9" s="30">
        <v>401.34</v>
      </c>
      <c r="G9" s="30">
        <v>-33.409999999999997</v>
      </c>
      <c r="H9" s="31">
        <f t="shared" si="1"/>
        <v>8.324612547964319E-2</v>
      </c>
      <c r="I9" s="31">
        <f t="shared" si="2"/>
        <v>6.7528529426421374E-2</v>
      </c>
      <c r="J9" s="32">
        <f t="shared" si="5"/>
        <v>27.101899999999954</v>
      </c>
      <c r="K9" s="32">
        <f t="shared" si="3"/>
        <v>1.3550949999999977</v>
      </c>
      <c r="L9" s="29">
        <v>69</v>
      </c>
      <c r="M9" s="33">
        <f t="shared" si="6"/>
        <v>0.28985507246376813</v>
      </c>
      <c r="N9" s="29">
        <v>73</v>
      </c>
      <c r="O9" s="34">
        <f t="shared" ref="O9:P9" si="17">D9/7</f>
        <v>2.8571428571428572</v>
      </c>
      <c r="P9" s="34">
        <f t="shared" si="17"/>
        <v>0.2857142857142857</v>
      </c>
      <c r="Q9" s="29">
        <f t="shared" si="8"/>
        <v>23</v>
      </c>
      <c r="R9" s="29"/>
      <c r="S9" s="35">
        <v>2.06451612903225</v>
      </c>
      <c r="T9" s="28">
        <v>460</v>
      </c>
      <c r="U9" s="36">
        <v>240</v>
      </c>
      <c r="V9" s="37" t="s">
        <v>1442</v>
      </c>
      <c r="W9" s="28">
        <v>10</v>
      </c>
      <c r="X9" s="38">
        <f t="shared" si="9"/>
        <v>0.5</v>
      </c>
      <c r="Y9" s="39">
        <f t="shared" si="10"/>
        <v>2.57</v>
      </c>
      <c r="Z9" s="28">
        <v>3</v>
      </c>
      <c r="AA9" s="28" t="s">
        <v>34</v>
      </c>
      <c r="AB9" s="40">
        <f t="shared" si="11"/>
        <v>-0.69</v>
      </c>
      <c r="AC9" s="41">
        <v>6.4749999999999988E-2</v>
      </c>
      <c r="AD9" s="39">
        <f t="shared" si="12"/>
        <v>-1.7870999999999995</v>
      </c>
      <c r="AE9" s="39">
        <v>-5.8</v>
      </c>
      <c r="AF9" s="39">
        <v>-8.1419999999999995</v>
      </c>
      <c r="AG9" s="39">
        <v>0</v>
      </c>
    </row>
    <row r="10" spans="1:33" ht="15.75" customHeight="1" x14ac:dyDescent="0.2">
      <c r="A10" s="28" t="s">
        <v>45</v>
      </c>
      <c r="B10" s="28" t="s">
        <v>98</v>
      </c>
      <c r="C10" s="15">
        <f t="shared" si="4"/>
        <v>18.023529411764706</v>
      </c>
      <c r="D10" s="29">
        <v>17</v>
      </c>
      <c r="E10" s="29">
        <v>6</v>
      </c>
      <c r="F10" s="30">
        <v>306.39999999999998</v>
      </c>
      <c r="G10" s="30">
        <v>-6.73</v>
      </c>
      <c r="H10" s="31">
        <f t="shared" si="1"/>
        <v>2.1964751958224546E-2</v>
      </c>
      <c r="I10" s="31">
        <f t="shared" si="2"/>
        <v>4.9533175587467455E-2</v>
      </c>
      <c r="J10" s="32">
        <f t="shared" si="5"/>
        <v>15.176965000000028</v>
      </c>
      <c r="K10" s="32">
        <f t="shared" si="3"/>
        <v>0.89276264705882513</v>
      </c>
      <c r="L10" s="29">
        <v>35</v>
      </c>
      <c r="M10" s="33">
        <f t="shared" si="6"/>
        <v>0.48571428571428571</v>
      </c>
      <c r="N10" s="29">
        <v>54</v>
      </c>
      <c r="O10" s="34">
        <f t="shared" ref="O10:P10" si="18">D10/7</f>
        <v>2.4285714285714284</v>
      </c>
      <c r="P10" s="34">
        <f t="shared" si="18"/>
        <v>0.8571428571428571</v>
      </c>
      <c r="Q10" s="29">
        <f t="shared" si="8"/>
        <v>16</v>
      </c>
      <c r="R10" s="29"/>
      <c r="S10" s="35">
        <v>2.8508287292817598</v>
      </c>
      <c r="T10" s="28">
        <v>460</v>
      </c>
      <c r="U10" s="36">
        <v>240</v>
      </c>
      <c r="V10" s="37" t="s">
        <v>1443</v>
      </c>
      <c r="W10" s="28">
        <v>1</v>
      </c>
      <c r="X10" s="38">
        <f t="shared" si="9"/>
        <v>5.8823529411764705E-2</v>
      </c>
      <c r="Y10" s="39">
        <f t="shared" si="10"/>
        <v>6.73</v>
      </c>
      <c r="Z10" s="28">
        <v>0</v>
      </c>
      <c r="AA10" s="28" t="s">
        <v>34</v>
      </c>
      <c r="AB10" s="40">
        <f t="shared" si="11"/>
        <v>-0.69</v>
      </c>
      <c r="AC10" s="41">
        <v>6.4749999999999988E-2</v>
      </c>
      <c r="AD10" s="39">
        <f t="shared" si="12"/>
        <v>-1.5190349999999997</v>
      </c>
      <c r="AE10" s="39">
        <v>-5.8</v>
      </c>
      <c r="AF10" s="39">
        <v>-8.1419999999999995</v>
      </c>
      <c r="AG10" s="39">
        <v>0</v>
      </c>
    </row>
    <row r="11" spans="1:33" ht="15.75" customHeight="1" x14ac:dyDescent="0.2">
      <c r="A11" s="28" t="s">
        <v>47</v>
      </c>
      <c r="B11" s="28" t="s">
        <v>1444</v>
      </c>
      <c r="C11" s="15">
        <f t="shared" si="4"/>
        <v>18.966666666666665</v>
      </c>
      <c r="D11" s="29">
        <v>9</v>
      </c>
      <c r="E11" s="29">
        <v>1</v>
      </c>
      <c r="F11" s="30">
        <v>170.7</v>
      </c>
      <c r="G11" s="30">
        <v>0</v>
      </c>
      <c r="H11" s="31">
        <f t="shared" si="1"/>
        <v>0</v>
      </c>
      <c r="I11" s="31">
        <f t="shared" si="2"/>
        <v>0.11020975395430588</v>
      </c>
      <c r="J11" s="32">
        <f t="shared" si="5"/>
        <v>18.812805000000012</v>
      </c>
      <c r="K11" s="32">
        <f t="shared" si="3"/>
        <v>2.0903116666666679</v>
      </c>
      <c r="L11" s="29">
        <v>19</v>
      </c>
      <c r="M11" s="33">
        <f t="shared" si="6"/>
        <v>0.47368421052631576</v>
      </c>
      <c r="N11" s="29">
        <v>92</v>
      </c>
      <c r="O11" s="34">
        <f t="shared" ref="O11:P11" si="19">D11/7</f>
        <v>1.2857142857142858</v>
      </c>
      <c r="P11" s="34">
        <f t="shared" si="19"/>
        <v>0.14285714285714285</v>
      </c>
      <c r="Q11" s="29">
        <f t="shared" si="8"/>
        <v>64</v>
      </c>
      <c r="R11" s="29"/>
      <c r="S11" s="35">
        <v>3.1370262390670498</v>
      </c>
      <c r="T11" s="28">
        <v>935</v>
      </c>
      <c r="U11" s="36">
        <v>240</v>
      </c>
      <c r="V11" s="37" t="s">
        <v>1445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6.4749999999999988E-2</v>
      </c>
      <c r="AD11" s="39">
        <f t="shared" si="12"/>
        <v>-0.80419499999999977</v>
      </c>
      <c r="AE11" s="39">
        <v>-5.8</v>
      </c>
      <c r="AF11" s="39">
        <v>-8.1419999999999995</v>
      </c>
      <c r="AG11" s="39">
        <v>0</v>
      </c>
    </row>
    <row r="12" spans="1:33" ht="15.75" customHeight="1" x14ac:dyDescent="0.2">
      <c r="A12" s="28" t="s">
        <v>49</v>
      </c>
      <c r="B12" s="28" t="s">
        <v>1446</v>
      </c>
      <c r="C12" s="15">
        <f t="shared" si="4"/>
        <v>18.719411764705882</v>
      </c>
      <c r="D12" s="29">
        <v>17</v>
      </c>
      <c r="E12" s="29">
        <v>2</v>
      </c>
      <c r="F12" s="30">
        <v>318.22999999999996</v>
      </c>
      <c r="G12" s="30">
        <v>-29.12</v>
      </c>
      <c r="H12" s="31">
        <f t="shared" si="1"/>
        <v>9.1506143355434763E-2</v>
      </c>
      <c r="I12" s="31">
        <f t="shared" si="2"/>
        <v>8.9321088520879569E-3</v>
      </c>
      <c r="J12" s="32">
        <f t="shared" si="5"/>
        <v>2.8424649999999501</v>
      </c>
      <c r="K12" s="32">
        <f t="shared" si="3"/>
        <v>0.16720382352940882</v>
      </c>
      <c r="L12" s="29">
        <v>29</v>
      </c>
      <c r="M12" s="33">
        <f t="shared" si="6"/>
        <v>0.58620689655172409</v>
      </c>
      <c r="N12" s="29">
        <v>73</v>
      </c>
      <c r="O12" s="34">
        <f t="shared" ref="O12:P12" si="20">D12/7</f>
        <v>2.4285714285714284</v>
      </c>
      <c r="P12" s="34">
        <f t="shared" si="20"/>
        <v>0.2857142857142857</v>
      </c>
      <c r="Q12" s="29">
        <f t="shared" si="8"/>
        <v>26</v>
      </c>
      <c r="R12" s="29"/>
      <c r="S12" s="35">
        <v>2.4502164502164501</v>
      </c>
      <c r="T12" s="28">
        <v>870</v>
      </c>
      <c r="U12" s="36">
        <v>240</v>
      </c>
      <c r="V12" s="37" t="s">
        <v>1447</v>
      </c>
      <c r="W12" s="28">
        <v>7</v>
      </c>
      <c r="X12" s="38">
        <f t="shared" si="9"/>
        <v>0.41176470588235292</v>
      </c>
      <c r="Y12" s="39">
        <f t="shared" si="10"/>
        <v>1.9413333333333334</v>
      </c>
      <c r="Z12" s="28">
        <v>8</v>
      </c>
      <c r="AA12" s="28" t="s">
        <v>34</v>
      </c>
      <c r="AB12" s="40">
        <f t="shared" si="11"/>
        <v>-0.69</v>
      </c>
      <c r="AC12" s="41">
        <v>6.4749999999999988E-2</v>
      </c>
      <c r="AD12" s="39">
        <f t="shared" si="12"/>
        <v>-1.5190349999999997</v>
      </c>
      <c r="AE12" s="39">
        <v>-5.8</v>
      </c>
      <c r="AF12" s="39">
        <v>-8.1419999999999995</v>
      </c>
      <c r="AG12" s="39">
        <v>0</v>
      </c>
    </row>
    <row r="13" spans="1:33" ht="15.75" customHeight="1" x14ac:dyDescent="0.2">
      <c r="A13" s="28" t="s">
        <v>51</v>
      </c>
      <c r="B13" s="28" t="s">
        <v>98</v>
      </c>
      <c r="C13" s="15">
        <f t="shared" si="4"/>
        <v>20.908999999999999</v>
      </c>
      <c r="D13" s="29">
        <v>20</v>
      </c>
      <c r="E13" s="29">
        <v>4</v>
      </c>
      <c r="F13" s="32">
        <v>418.17999999999995</v>
      </c>
      <c r="G13" s="30">
        <v>-31.229999999999997</v>
      </c>
      <c r="H13" s="31">
        <f t="shared" si="1"/>
        <v>7.4680759481562969E-2</v>
      </c>
      <c r="I13" s="31">
        <f t="shared" si="2"/>
        <v>0.10233846668898547</v>
      </c>
      <c r="J13" s="32">
        <f t="shared" si="5"/>
        <v>42.795899999999939</v>
      </c>
      <c r="K13" s="32">
        <f t="shared" si="3"/>
        <v>2.1397949999999968</v>
      </c>
      <c r="L13" s="29">
        <v>27</v>
      </c>
      <c r="M13" s="33">
        <f t="shared" si="6"/>
        <v>0.7407407407407407</v>
      </c>
      <c r="N13" s="29">
        <v>47</v>
      </c>
      <c r="O13" s="34">
        <f t="shared" ref="O13:P13" si="21">D13/7</f>
        <v>2.8571428571428572</v>
      </c>
      <c r="P13" s="34">
        <f t="shared" si="21"/>
        <v>0.5714285714285714</v>
      </c>
      <c r="Q13" s="29">
        <f t="shared" si="8"/>
        <v>13</v>
      </c>
      <c r="R13" s="29"/>
      <c r="S13" s="35">
        <v>2.7452830188679198</v>
      </c>
      <c r="T13" s="28">
        <v>620</v>
      </c>
      <c r="U13" s="36">
        <v>30</v>
      </c>
      <c r="V13" s="37" t="s">
        <v>1448</v>
      </c>
      <c r="W13" s="28">
        <v>8</v>
      </c>
      <c r="X13" s="38">
        <f t="shared" si="9"/>
        <v>0.4</v>
      </c>
      <c r="Y13" s="39">
        <f t="shared" si="10"/>
        <v>1.9518749999999998</v>
      </c>
      <c r="Z13" s="28">
        <v>8</v>
      </c>
      <c r="AA13" s="28" t="s">
        <v>34</v>
      </c>
      <c r="AB13" s="40">
        <f t="shared" si="11"/>
        <v>-0.69</v>
      </c>
      <c r="AC13" s="41">
        <v>6.4749999999999988E-2</v>
      </c>
      <c r="AD13" s="39">
        <f t="shared" si="12"/>
        <v>-1.7870999999999995</v>
      </c>
      <c r="AE13" s="39">
        <v>-5.8</v>
      </c>
      <c r="AF13" s="39">
        <v>-8.1820000000000004</v>
      </c>
      <c r="AG13" s="39">
        <v>0</v>
      </c>
    </row>
    <row r="14" spans="1:33" ht="15.75" customHeight="1" x14ac:dyDescent="0.2">
      <c r="A14" s="28" t="s">
        <v>53</v>
      </c>
      <c r="B14" s="28" t="s">
        <v>1181</v>
      </c>
      <c r="C14" s="15">
        <f t="shared" si="4"/>
        <v>21.318095238095243</v>
      </c>
      <c r="D14" s="29">
        <v>21</v>
      </c>
      <c r="E14" s="29">
        <v>2</v>
      </c>
      <c r="F14" s="32">
        <v>447.68000000000006</v>
      </c>
      <c r="G14" s="30">
        <v>-32.99</v>
      </c>
      <c r="H14" s="31">
        <f t="shared" si="1"/>
        <v>7.3691029306647601E-2</v>
      </c>
      <c r="I14" s="31">
        <f t="shared" si="2"/>
        <v>0.11624272918155826</v>
      </c>
      <c r="J14" s="32">
        <f t="shared" si="5"/>
        <v>52.039545000000011</v>
      </c>
      <c r="K14" s="32">
        <f t="shared" si="3"/>
        <v>2.4780735714285718</v>
      </c>
      <c r="L14" s="29">
        <v>26</v>
      </c>
      <c r="M14" s="33">
        <f t="shared" si="6"/>
        <v>0.80769230769230771</v>
      </c>
      <c r="N14" s="29">
        <v>27</v>
      </c>
      <c r="O14" s="34">
        <f t="shared" ref="O14:P14" si="22">D14/7</f>
        <v>3</v>
      </c>
      <c r="P14" s="34">
        <f t="shared" si="22"/>
        <v>0.2857142857142857</v>
      </c>
      <c r="Q14" s="29">
        <f t="shared" si="8"/>
        <v>8</v>
      </c>
      <c r="R14" s="29"/>
      <c r="S14" s="35">
        <v>2.4713958810068601</v>
      </c>
      <c r="T14" s="28">
        <v>620</v>
      </c>
      <c r="U14" s="36">
        <v>30</v>
      </c>
      <c r="V14" s="37" t="s">
        <v>1448</v>
      </c>
      <c r="W14" s="28">
        <v>7</v>
      </c>
      <c r="X14" s="38">
        <f t="shared" si="9"/>
        <v>0.33333333333333331</v>
      </c>
      <c r="Y14" s="39">
        <f t="shared" si="10"/>
        <v>2.9990909090909095</v>
      </c>
      <c r="Z14" s="28">
        <v>4</v>
      </c>
      <c r="AA14" s="28" t="s">
        <v>34</v>
      </c>
      <c r="AB14" s="40">
        <f t="shared" si="11"/>
        <v>-0.69</v>
      </c>
      <c r="AC14" s="41">
        <v>6.4749999999999988E-2</v>
      </c>
      <c r="AD14" s="39">
        <f t="shared" si="12"/>
        <v>-1.8764549999999995</v>
      </c>
      <c r="AE14" s="39">
        <v>-5.8</v>
      </c>
      <c r="AF14" s="39">
        <v>-8.1820000000000004</v>
      </c>
      <c r="AG14" s="39">
        <v>0</v>
      </c>
    </row>
    <row r="15" spans="1:33" ht="15.75" customHeight="1" x14ac:dyDescent="0.2">
      <c r="A15" s="28" t="s">
        <v>54</v>
      </c>
      <c r="B15" s="28" t="s">
        <v>113</v>
      </c>
      <c r="C15" s="15">
        <f t="shared" si="4"/>
        <v>21.987999999999992</v>
      </c>
      <c r="D15" s="29">
        <v>10</v>
      </c>
      <c r="E15" s="29">
        <v>1</v>
      </c>
      <c r="F15" s="32">
        <v>219.87999999999994</v>
      </c>
      <c r="G15" s="30">
        <v>-5.1999999999999993</v>
      </c>
      <c r="H15" s="31">
        <f t="shared" si="1"/>
        <v>2.3649263234491544E-2</v>
      </c>
      <c r="I15" s="31">
        <f t="shared" si="2"/>
        <v>0.17229602510460279</v>
      </c>
      <c r="J15" s="32">
        <f t="shared" si="5"/>
        <v>37.884450000000051</v>
      </c>
      <c r="K15" s="32">
        <f t="shared" si="3"/>
        <v>3.7884450000000052</v>
      </c>
      <c r="L15" s="29">
        <v>15</v>
      </c>
      <c r="M15" s="33">
        <f t="shared" si="6"/>
        <v>0.66666666666666663</v>
      </c>
      <c r="N15" s="29">
        <v>15</v>
      </c>
      <c r="O15" s="34">
        <f t="shared" ref="O15:P15" si="23">D15/7</f>
        <v>1.4285714285714286</v>
      </c>
      <c r="P15" s="34">
        <f t="shared" si="23"/>
        <v>0.14285714285714285</v>
      </c>
      <c r="Q15" s="29">
        <f t="shared" si="8"/>
        <v>9</v>
      </c>
      <c r="R15" s="29"/>
      <c r="S15" s="35">
        <v>2.9970501474926201</v>
      </c>
      <c r="T15" s="28">
        <v>620</v>
      </c>
      <c r="U15" s="36">
        <v>30</v>
      </c>
      <c r="V15" s="37" t="s">
        <v>1449</v>
      </c>
      <c r="W15" s="28">
        <v>2</v>
      </c>
      <c r="X15" s="38">
        <f t="shared" si="9"/>
        <v>0.2</v>
      </c>
      <c r="Y15" s="39">
        <f t="shared" si="10"/>
        <v>1.0399999999999998</v>
      </c>
      <c r="Z15" s="28">
        <v>3</v>
      </c>
      <c r="AA15" s="28" t="s">
        <v>34</v>
      </c>
      <c r="AB15" s="40">
        <f t="shared" si="11"/>
        <v>-0.69</v>
      </c>
      <c r="AC15" s="41">
        <v>6.4749999999999988E-2</v>
      </c>
      <c r="AD15" s="39">
        <f t="shared" si="12"/>
        <v>-0.89354999999999973</v>
      </c>
      <c r="AE15" s="39">
        <v>-5.8</v>
      </c>
      <c r="AF15" s="39">
        <v>-8.4919999999999902</v>
      </c>
      <c r="AG15" s="39">
        <v>0</v>
      </c>
    </row>
    <row r="16" spans="1:33" ht="15.75" customHeight="1" x14ac:dyDescent="0.2">
      <c r="A16" s="28" t="s">
        <v>56</v>
      </c>
      <c r="B16" s="28" t="s">
        <v>179</v>
      </c>
      <c r="C16" s="15">
        <f t="shared" si="4"/>
        <v>22.095999999999997</v>
      </c>
      <c r="D16" s="29">
        <v>10</v>
      </c>
      <c r="E16" s="29">
        <v>2</v>
      </c>
      <c r="F16" s="32">
        <v>220.95999999999998</v>
      </c>
      <c r="G16" s="30">
        <v>-15.57</v>
      </c>
      <c r="H16" s="31">
        <f t="shared" si="1"/>
        <v>7.0465242577842147E-2</v>
      </c>
      <c r="I16" s="31">
        <f t="shared" si="2"/>
        <v>0.12867690984793664</v>
      </c>
      <c r="J16" s="32">
        <f t="shared" si="5"/>
        <v>28.432450000000077</v>
      </c>
      <c r="K16" s="32">
        <f t="shared" si="3"/>
        <v>2.8432450000000076</v>
      </c>
      <c r="L16" s="29">
        <v>24</v>
      </c>
      <c r="M16" s="33">
        <f t="shared" si="6"/>
        <v>0.41666666666666669</v>
      </c>
      <c r="N16" s="29">
        <v>96</v>
      </c>
      <c r="O16" s="34">
        <f t="shared" ref="O16:P16" si="24">D16/7</f>
        <v>1.4285714285714286</v>
      </c>
      <c r="P16" s="34">
        <f t="shared" si="24"/>
        <v>0.2857142857142857</v>
      </c>
      <c r="Q16" s="29">
        <f t="shared" si="8"/>
        <v>56</v>
      </c>
      <c r="R16" s="29"/>
      <c r="S16" s="35">
        <v>1.9555555555555499</v>
      </c>
      <c r="T16" s="28">
        <v>620</v>
      </c>
      <c r="U16" s="36">
        <v>30</v>
      </c>
      <c r="V16" s="37" t="s">
        <v>1449</v>
      </c>
      <c r="W16" s="28">
        <v>4</v>
      </c>
      <c r="X16" s="38">
        <f t="shared" si="9"/>
        <v>0.4</v>
      </c>
      <c r="Y16" s="39">
        <f t="shared" si="10"/>
        <v>3.8925000000000001</v>
      </c>
      <c r="Z16" s="28">
        <v>0</v>
      </c>
      <c r="AA16" s="28" t="s">
        <v>34</v>
      </c>
      <c r="AB16" s="40">
        <f t="shared" si="11"/>
        <v>-0.69</v>
      </c>
      <c r="AC16" s="41">
        <v>6.4749999999999988E-2</v>
      </c>
      <c r="AD16" s="39">
        <f t="shared" si="12"/>
        <v>-0.89354999999999973</v>
      </c>
      <c r="AE16" s="39">
        <v>-5.8</v>
      </c>
      <c r="AF16" s="39">
        <v>-8.4919999999999902</v>
      </c>
      <c r="AG16" s="39">
        <v>0</v>
      </c>
    </row>
    <row r="17" spans="1:33" ht="15.75" customHeight="1" x14ac:dyDescent="0.2">
      <c r="A17" s="28" t="s">
        <v>58</v>
      </c>
      <c r="B17" s="28" t="s">
        <v>1450</v>
      </c>
      <c r="C17" s="15">
        <f t="shared" si="4"/>
        <v>21.950999999999997</v>
      </c>
      <c r="D17" s="29">
        <v>10</v>
      </c>
      <c r="E17" s="29">
        <v>1</v>
      </c>
      <c r="F17" s="32">
        <v>219.50999999999996</v>
      </c>
      <c r="G17" s="30">
        <v>-29.560000000000006</v>
      </c>
      <c r="H17" s="31">
        <f t="shared" si="1"/>
        <v>0.13466356885791086</v>
      </c>
      <c r="I17" s="31">
        <f t="shared" si="2"/>
        <v>6.0179262903740406E-2</v>
      </c>
      <c r="J17" s="32">
        <f t="shared" si="5"/>
        <v>13.209950000000054</v>
      </c>
      <c r="K17" s="32">
        <f t="shared" si="3"/>
        <v>1.3209950000000055</v>
      </c>
      <c r="L17" s="29">
        <v>21</v>
      </c>
      <c r="M17" s="33">
        <f t="shared" si="6"/>
        <v>0.47619047619047616</v>
      </c>
      <c r="N17" s="29">
        <v>131</v>
      </c>
      <c r="O17" s="34">
        <f t="shared" ref="O17:P17" si="25">D17/7</f>
        <v>1.4285714285714286</v>
      </c>
      <c r="P17" s="34">
        <f t="shared" si="25"/>
        <v>0.14285714285714285</v>
      </c>
      <c r="Q17" s="29">
        <f t="shared" si="8"/>
        <v>83</v>
      </c>
      <c r="R17" s="29"/>
      <c r="S17" s="35">
        <v>1.96061269146608</v>
      </c>
      <c r="T17" s="28">
        <v>430</v>
      </c>
      <c r="U17" s="36">
        <v>30</v>
      </c>
      <c r="V17" s="37" t="s">
        <v>1451</v>
      </c>
      <c r="W17" s="28">
        <v>5</v>
      </c>
      <c r="X17" s="38">
        <f t="shared" si="9"/>
        <v>0.5</v>
      </c>
      <c r="Y17" s="39">
        <f t="shared" si="10"/>
        <v>3.2844444444444449</v>
      </c>
      <c r="Z17" s="28">
        <v>4</v>
      </c>
      <c r="AA17" s="28" t="s">
        <v>34</v>
      </c>
      <c r="AB17" s="40">
        <f t="shared" si="11"/>
        <v>-0.69</v>
      </c>
      <c r="AC17" s="41">
        <v>6.4749999999999988E-2</v>
      </c>
      <c r="AD17" s="39">
        <f t="shared" si="12"/>
        <v>-0.89354999999999973</v>
      </c>
      <c r="AE17" s="39">
        <v>-5.8</v>
      </c>
      <c r="AF17" s="39">
        <v>-8.4919999999999902</v>
      </c>
      <c r="AG17" s="39">
        <v>0</v>
      </c>
    </row>
    <row r="18" spans="1:33" ht="15.75" customHeight="1" x14ac:dyDescent="0.2">
      <c r="A18" s="28" t="s">
        <v>59</v>
      </c>
      <c r="B18" s="28" t="s">
        <v>98</v>
      </c>
      <c r="C18" s="15">
        <f t="shared" si="4"/>
        <v>22.446499999999997</v>
      </c>
      <c r="D18" s="29">
        <v>20</v>
      </c>
      <c r="E18" s="29">
        <v>2</v>
      </c>
      <c r="F18" s="32">
        <v>448.92999999999995</v>
      </c>
      <c r="G18" s="30">
        <v>-21.27</v>
      </c>
      <c r="H18" s="31">
        <f t="shared" si="1"/>
        <v>4.7379324170806141E-2</v>
      </c>
      <c r="I18" s="31">
        <f t="shared" si="2"/>
        <v>0.16192591272581514</v>
      </c>
      <c r="J18" s="32">
        <f t="shared" si="5"/>
        <v>72.693400000000182</v>
      </c>
      <c r="K18" s="32">
        <f t="shared" si="3"/>
        <v>3.6346700000000092</v>
      </c>
      <c r="L18" s="29">
        <v>22</v>
      </c>
      <c r="M18" s="33">
        <f t="shared" si="6"/>
        <v>0.90909090909090906</v>
      </c>
      <c r="N18" s="29">
        <v>327</v>
      </c>
      <c r="O18" s="34">
        <f t="shared" ref="O18:P18" si="26">D18/7</f>
        <v>2.8571428571428572</v>
      </c>
      <c r="P18" s="34">
        <f t="shared" si="26"/>
        <v>0.2857142857142857</v>
      </c>
      <c r="Q18" s="29">
        <f t="shared" si="8"/>
        <v>104</v>
      </c>
      <c r="R18" s="29"/>
      <c r="S18" s="35">
        <v>1.5481611208406301</v>
      </c>
      <c r="T18" s="28">
        <v>400</v>
      </c>
      <c r="U18" s="36">
        <v>0</v>
      </c>
      <c r="V18" s="37" t="s">
        <v>33</v>
      </c>
      <c r="W18" s="28">
        <v>11</v>
      </c>
      <c r="X18" s="38">
        <f t="shared" si="9"/>
        <v>0.55000000000000004</v>
      </c>
      <c r="Y18" s="39">
        <f t="shared" si="10"/>
        <v>1.9336363636363636</v>
      </c>
      <c r="Z18" s="28">
        <v>0</v>
      </c>
      <c r="AA18" s="28" t="s">
        <v>34</v>
      </c>
      <c r="AB18" s="40">
        <f t="shared" si="11"/>
        <v>-0.69</v>
      </c>
      <c r="AC18" s="41">
        <v>6.4749999999999988E-2</v>
      </c>
      <c r="AD18" s="39">
        <f t="shared" si="12"/>
        <v>-1.7870999999999995</v>
      </c>
      <c r="AE18" s="39">
        <v>-5.8</v>
      </c>
      <c r="AF18" s="39">
        <v>-8.4919999999999902</v>
      </c>
      <c r="AG18" s="39">
        <v>0</v>
      </c>
    </row>
    <row r="19" spans="1:33" ht="15.75" customHeight="1" x14ac:dyDescent="0.2">
      <c r="A19" s="28" t="s">
        <v>60</v>
      </c>
      <c r="B19" s="28" t="s">
        <v>179</v>
      </c>
      <c r="C19" s="15">
        <f t="shared" si="4"/>
        <v>20.359333333333336</v>
      </c>
      <c r="D19" s="29">
        <v>15</v>
      </c>
      <c r="E19" s="29">
        <v>1</v>
      </c>
      <c r="F19" s="32">
        <v>305.39000000000004</v>
      </c>
      <c r="G19" s="30">
        <v>-18.219999999999995</v>
      </c>
      <c r="H19" s="31">
        <f t="shared" si="1"/>
        <v>5.966141654933034E-2</v>
      </c>
      <c r="I19" s="31">
        <f t="shared" si="2"/>
        <v>6.3872998460984376E-2</v>
      </c>
      <c r="J19" s="32">
        <f t="shared" si="5"/>
        <v>19.50617500000002</v>
      </c>
      <c r="K19" s="32">
        <f t="shared" si="3"/>
        <v>1.3004116666666681</v>
      </c>
      <c r="L19" s="29">
        <v>32</v>
      </c>
      <c r="M19" s="33">
        <f t="shared" si="6"/>
        <v>0.46875</v>
      </c>
      <c r="N19" s="29">
        <v>293</v>
      </c>
      <c r="O19" s="34">
        <f t="shared" ref="O19:P19" si="27">D19/7</f>
        <v>2.1428571428571428</v>
      </c>
      <c r="P19" s="34">
        <f t="shared" si="27"/>
        <v>0.14285714285714285</v>
      </c>
      <c r="Q19" s="29">
        <f t="shared" si="8"/>
        <v>128</v>
      </c>
      <c r="R19" s="29"/>
      <c r="S19" s="35">
        <v>1.7007874015747999</v>
      </c>
      <c r="T19" s="28">
        <v>400</v>
      </c>
      <c r="U19" s="36" t="s">
        <v>33</v>
      </c>
      <c r="V19" s="37" t="s">
        <v>33</v>
      </c>
      <c r="W19" s="28">
        <v>5</v>
      </c>
      <c r="X19" s="38">
        <f t="shared" si="9"/>
        <v>0.33333333333333331</v>
      </c>
      <c r="Y19" s="39">
        <f t="shared" si="10"/>
        <v>2.6028571428571423</v>
      </c>
      <c r="Z19" s="28">
        <v>2</v>
      </c>
      <c r="AA19" s="28" t="s">
        <v>34</v>
      </c>
      <c r="AB19" s="40">
        <f t="shared" si="11"/>
        <v>-0.69</v>
      </c>
      <c r="AC19" s="41">
        <v>6.4749999999999988E-2</v>
      </c>
      <c r="AD19" s="39">
        <f t="shared" si="12"/>
        <v>-1.3403249999999995</v>
      </c>
      <c r="AE19" s="39">
        <v>-5.8</v>
      </c>
      <c r="AF19" s="39">
        <v>-8.9009999999999998</v>
      </c>
      <c r="AG19" s="39">
        <v>0</v>
      </c>
    </row>
    <row r="20" spans="1:33" ht="15.75" customHeight="1" x14ac:dyDescent="0.2">
      <c r="A20" s="28" t="s">
        <v>62</v>
      </c>
      <c r="B20" s="28" t="s">
        <v>1169</v>
      </c>
      <c r="C20" s="15">
        <f t="shared" si="4"/>
        <v>19.95666666666666</v>
      </c>
      <c r="D20" s="29">
        <v>15</v>
      </c>
      <c r="E20" s="29">
        <v>1</v>
      </c>
      <c r="F20" s="32">
        <v>299.34999999999991</v>
      </c>
      <c r="G20" s="30">
        <v>-23.650000000000002</v>
      </c>
      <c r="H20" s="31">
        <f t="shared" si="1"/>
        <v>7.9004509771170905E-2</v>
      </c>
      <c r="I20" s="31">
        <f t="shared" si="2"/>
        <v>2.9871972607315573E-2</v>
      </c>
      <c r="J20" s="32">
        <f t="shared" si="5"/>
        <v>8.9421749999999136</v>
      </c>
      <c r="K20" s="32">
        <f t="shared" si="3"/>
        <v>0.59614499999999426</v>
      </c>
      <c r="L20" s="29">
        <v>19</v>
      </c>
      <c r="M20" s="33">
        <f t="shared" si="6"/>
        <v>0.78947368421052633</v>
      </c>
      <c r="N20" s="29">
        <v>273</v>
      </c>
      <c r="O20" s="34">
        <f t="shared" ref="O20:P20" si="28">D20/7</f>
        <v>2.1428571428571428</v>
      </c>
      <c r="P20" s="34">
        <f t="shared" si="28"/>
        <v>0.14285714285714285</v>
      </c>
      <c r="Q20" s="29">
        <f t="shared" si="8"/>
        <v>119</v>
      </c>
      <c r="R20" s="29"/>
      <c r="S20" s="35">
        <v>1.2522796352583501</v>
      </c>
      <c r="T20" s="28">
        <v>400</v>
      </c>
      <c r="U20" s="36">
        <v>160</v>
      </c>
      <c r="V20" s="37" t="s">
        <v>1452</v>
      </c>
      <c r="W20" s="28">
        <v>5</v>
      </c>
      <c r="X20" s="38">
        <f t="shared" si="9"/>
        <v>0.33333333333333331</v>
      </c>
      <c r="Y20" s="39">
        <f t="shared" si="10"/>
        <v>2.1500000000000004</v>
      </c>
      <c r="Z20" s="28">
        <v>6</v>
      </c>
      <c r="AA20" s="28" t="s">
        <v>34</v>
      </c>
      <c r="AB20" s="40">
        <f t="shared" si="11"/>
        <v>-0.69</v>
      </c>
      <c r="AC20" s="41">
        <v>6.4749999999999988E-2</v>
      </c>
      <c r="AD20" s="39">
        <f t="shared" si="12"/>
        <v>-1.3403249999999995</v>
      </c>
      <c r="AE20" s="39">
        <v>-5.8</v>
      </c>
      <c r="AF20" s="39">
        <v>-8.9009999999999998</v>
      </c>
      <c r="AG20" s="39">
        <v>0</v>
      </c>
    </row>
    <row r="21" spans="1:33" ht="15.75" customHeight="1" x14ac:dyDescent="0.2">
      <c r="A21" s="28" t="s">
        <v>63</v>
      </c>
      <c r="B21" s="28" t="s">
        <v>98</v>
      </c>
      <c r="C21" s="15">
        <f t="shared" si="4"/>
        <v>19.787499999999998</v>
      </c>
      <c r="D21" s="29">
        <v>12</v>
      </c>
      <c r="E21" s="29">
        <v>1</v>
      </c>
      <c r="F21" s="32">
        <v>237.45</v>
      </c>
      <c r="G21" s="30">
        <v>-2.73</v>
      </c>
      <c r="H21" s="31">
        <f t="shared" si="1"/>
        <v>1.1497157296272899E-2</v>
      </c>
      <c r="I21" s="31">
        <f t="shared" si="2"/>
        <v>9.1043335439039808E-2</v>
      </c>
      <c r="J21" s="32">
        <f t="shared" si="5"/>
        <v>21.61824</v>
      </c>
      <c r="K21" s="32">
        <f t="shared" si="3"/>
        <v>1.80152</v>
      </c>
      <c r="L21" s="29">
        <v>12</v>
      </c>
      <c r="M21" s="33">
        <f t="shared" si="6"/>
        <v>1</v>
      </c>
      <c r="N21" s="29">
        <v>259</v>
      </c>
      <c r="O21" s="34">
        <f t="shared" ref="O21:P21" si="29">D21/7</f>
        <v>1.7142857142857142</v>
      </c>
      <c r="P21" s="34">
        <f t="shared" si="29"/>
        <v>0.14285714285714285</v>
      </c>
      <c r="Q21" s="29">
        <f t="shared" si="8"/>
        <v>139</v>
      </c>
      <c r="R21" s="29"/>
      <c r="S21" s="35">
        <v>1.4043261231281099</v>
      </c>
      <c r="T21" s="28" t="s">
        <v>33</v>
      </c>
      <c r="U21" s="36" t="s">
        <v>33</v>
      </c>
      <c r="V21" s="37" t="s">
        <v>33</v>
      </c>
      <c r="W21" s="28">
        <v>6</v>
      </c>
      <c r="X21" s="38">
        <f t="shared" si="9"/>
        <v>0.5</v>
      </c>
      <c r="Y21" s="39">
        <f t="shared" si="10"/>
        <v>0.39</v>
      </c>
      <c r="Z21" s="28">
        <v>1</v>
      </c>
      <c r="AA21" s="28" t="s">
        <v>34</v>
      </c>
      <c r="AB21" s="40">
        <f t="shared" si="11"/>
        <v>-0.69</v>
      </c>
      <c r="AC21" s="41">
        <v>6.4749999999999988E-2</v>
      </c>
      <c r="AD21" s="39">
        <f t="shared" si="12"/>
        <v>-1.0722599999999998</v>
      </c>
      <c r="AE21" s="39">
        <v>-5.8</v>
      </c>
      <c r="AF21" s="39">
        <v>-8.9009999999999998</v>
      </c>
      <c r="AG21" s="39">
        <v>0</v>
      </c>
    </row>
    <row r="22" spans="1:33" ht="15.75" customHeight="1" x14ac:dyDescent="0.2">
      <c r="A22" s="28" t="s">
        <v>64</v>
      </c>
      <c r="B22" s="28" t="s">
        <v>113</v>
      </c>
      <c r="C22" s="15">
        <f t="shared" si="4"/>
        <v>17.95</v>
      </c>
      <c r="D22" s="29">
        <v>7</v>
      </c>
      <c r="E22" s="29">
        <v>2</v>
      </c>
      <c r="F22" s="30">
        <v>125.65</v>
      </c>
      <c r="G22" s="30">
        <v>0</v>
      </c>
      <c r="H22" s="31">
        <f t="shared" si="1"/>
        <v>0</v>
      </c>
      <c r="I22" s="31">
        <f t="shared" si="2"/>
        <v>2.6024791086351019E-2</v>
      </c>
      <c r="J22" s="32">
        <f t="shared" si="5"/>
        <v>3.2700150000000057</v>
      </c>
      <c r="K22" s="32">
        <f t="shared" si="3"/>
        <v>0.46714500000000081</v>
      </c>
      <c r="L22" s="29">
        <v>14</v>
      </c>
      <c r="M22" s="33">
        <f t="shared" si="6"/>
        <v>0.5</v>
      </c>
      <c r="N22" s="29">
        <v>249</v>
      </c>
      <c r="O22" s="34">
        <f t="shared" ref="O22:P22" si="30">D22/7</f>
        <v>1</v>
      </c>
      <c r="P22" s="34">
        <f t="shared" si="30"/>
        <v>0.2857142857142857</v>
      </c>
      <c r="Q22" s="29">
        <f t="shared" si="8"/>
        <v>193</v>
      </c>
      <c r="R22" s="29"/>
      <c r="S22" s="35">
        <v>1.0864864864864801</v>
      </c>
      <c r="T22" s="28">
        <v>700</v>
      </c>
      <c r="U22" s="36">
        <v>160</v>
      </c>
      <c r="V22" s="37" t="s">
        <v>1452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6.4749999999999988E-2</v>
      </c>
      <c r="AD22" s="39">
        <f t="shared" si="12"/>
        <v>-0.62548499999999985</v>
      </c>
      <c r="AE22" s="39">
        <v>-5.8</v>
      </c>
      <c r="AF22" s="39">
        <v>-8.9009999999999998</v>
      </c>
      <c r="AG22" s="39">
        <v>0</v>
      </c>
    </row>
    <row r="23" spans="1:33" ht="15.75" customHeight="1" x14ac:dyDescent="0.2">
      <c r="A23" s="28" t="s">
        <v>65</v>
      </c>
      <c r="B23" s="28" t="s">
        <v>1453</v>
      </c>
      <c r="C23" s="15">
        <f t="shared" si="4"/>
        <v>17.95</v>
      </c>
      <c r="D23" s="29">
        <v>11</v>
      </c>
      <c r="E23" s="29">
        <v>1</v>
      </c>
      <c r="F23" s="32">
        <v>197.45</v>
      </c>
      <c r="G23" s="30">
        <v>-26.459999999999994</v>
      </c>
      <c r="H23" s="31">
        <f t="shared" si="1"/>
        <v>0.13400860977462647</v>
      </c>
      <c r="I23" s="31">
        <f t="shared" si="2"/>
        <v>-0.10798381868827549</v>
      </c>
      <c r="J23" s="32">
        <f t="shared" si="5"/>
        <v>-21.321404999999995</v>
      </c>
      <c r="K23" s="32">
        <f t="shared" si="3"/>
        <v>-1.9383095454545449</v>
      </c>
      <c r="L23" s="29">
        <v>14</v>
      </c>
      <c r="M23" s="33">
        <f t="shared" si="6"/>
        <v>0.7857142857142857</v>
      </c>
      <c r="N23" s="29">
        <v>237</v>
      </c>
      <c r="O23" s="34">
        <f t="shared" ref="O23:P23" si="31">D23/7</f>
        <v>1.5714285714285714</v>
      </c>
      <c r="P23" s="34">
        <f t="shared" si="31"/>
        <v>0.14285714285714285</v>
      </c>
      <c r="Q23" s="29">
        <f t="shared" si="8"/>
        <v>138</v>
      </c>
      <c r="R23" s="29"/>
      <c r="S23" s="35">
        <v>1.1864904552129201</v>
      </c>
      <c r="T23" s="28">
        <v>700</v>
      </c>
      <c r="U23" s="36">
        <v>160</v>
      </c>
      <c r="V23" s="37" t="s">
        <v>1452</v>
      </c>
      <c r="W23" s="28">
        <v>6</v>
      </c>
      <c r="X23" s="38">
        <f t="shared" si="9"/>
        <v>0.54545454545454541</v>
      </c>
      <c r="Y23" s="39">
        <f t="shared" si="10"/>
        <v>2.9399999999999995</v>
      </c>
      <c r="Z23" s="28">
        <v>3</v>
      </c>
      <c r="AA23" s="28" t="s">
        <v>34</v>
      </c>
      <c r="AB23" s="40">
        <f t="shared" si="11"/>
        <v>-0.69</v>
      </c>
      <c r="AC23" s="41">
        <v>6.4749999999999988E-2</v>
      </c>
      <c r="AD23" s="39">
        <f t="shared" si="12"/>
        <v>-0.9829049999999997</v>
      </c>
      <c r="AE23" s="39">
        <v>-5.8</v>
      </c>
      <c r="AF23" s="39">
        <v>-8.9009999999999998</v>
      </c>
      <c r="AG23" s="39">
        <v>0</v>
      </c>
    </row>
    <row r="24" spans="1:33" ht="15.75" customHeight="1" x14ac:dyDescent="0.2">
      <c r="A24" s="28" t="s">
        <v>66</v>
      </c>
      <c r="B24" s="28" t="s">
        <v>311</v>
      </c>
      <c r="C24" s="15">
        <f t="shared" si="4"/>
        <v>17.994736842105258</v>
      </c>
      <c r="D24" s="29">
        <v>19</v>
      </c>
      <c r="E24" s="29">
        <v>2</v>
      </c>
      <c r="F24" s="32">
        <v>341.89999999999992</v>
      </c>
      <c r="G24" s="32">
        <v>-58.92</v>
      </c>
      <c r="H24" s="31">
        <f t="shared" si="1"/>
        <v>0.17233109096226973</v>
      </c>
      <c r="I24" s="31">
        <f t="shared" si="2"/>
        <v>-0.14425780930096541</v>
      </c>
      <c r="J24" s="32">
        <f t="shared" si="5"/>
        <v>-49.321745000000064</v>
      </c>
      <c r="K24" s="32">
        <f t="shared" si="3"/>
        <v>-2.5958813157894771</v>
      </c>
      <c r="L24" s="29">
        <v>32</v>
      </c>
      <c r="M24" s="33">
        <f t="shared" si="6"/>
        <v>0.59375</v>
      </c>
      <c r="N24" s="29">
        <v>216</v>
      </c>
      <c r="O24" s="34">
        <f t="shared" ref="O24:P24" si="32">D24/7</f>
        <v>2.7142857142857144</v>
      </c>
      <c r="P24" s="34">
        <f t="shared" si="32"/>
        <v>0.2857142857142857</v>
      </c>
      <c r="Q24" s="29">
        <f t="shared" si="8"/>
        <v>72</v>
      </c>
      <c r="R24" s="29"/>
      <c r="S24" s="35">
        <v>1.16279069767441</v>
      </c>
      <c r="T24" s="28">
        <v>860</v>
      </c>
      <c r="U24" s="36">
        <v>320</v>
      </c>
      <c r="V24" s="37" t="s">
        <v>1454</v>
      </c>
      <c r="W24" s="28">
        <v>12</v>
      </c>
      <c r="X24" s="38">
        <f t="shared" si="9"/>
        <v>0.63157894736842102</v>
      </c>
      <c r="Y24" s="39">
        <f t="shared" si="10"/>
        <v>3.2733333333333334</v>
      </c>
      <c r="Z24" s="28">
        <v>6</v>
      </c>
      <c r="AA24" s="28" t="s">
        <v>34</v>
      </c>
      <c r="AB24" s="40">
        <f t="shared" si="11"/>
        <v>-0.69</v>
      </c>
      <c r="AC24" s="41">
        <v>6.4749999999999988E-2</v>
      </c>
      <c r="AD24" s="39">
        <f t="shared" si="12"/>
        <v>-1.6977449999999996</v>
      </c>
      <c r="AE24" s="39">
        <v>-5.8</v>
      </c>
      <c r="AF24" s="39">
        <v>-8.9009999999999998</v>
      </c>
      <c r="AG24" s="39">
        <v>0</v>
      </c>
    </row>
    <row r="25" spans="1:33" ht="15.75" customHeight="1" x14ac:dyDescent="0.2">
      <c r="A25" s="28" t="s">
        <v>67</v>
      </c>
      <c r="B25" s="14"/>
      <c r="C25" s="15">
        <f t="shared" si="4"/>
        <v>18.185384615384613</v>
      </c>
      <c r="D25" s="29">
        <v>26</v>
      </c>
      <c r="E25" s="29">
        <v>0</v>
      </c>
      <c r="F25" s="32">
        <v>472.82</v>
      </c>
      <c r="G25" s="32">
        <v>-59.890000000000008</v>
      </c>
      <c r="H25" s="31">
        <f t="shared" si="1"/>
        <v>0.12666553868279684</v>
      </c>
      <c r="I25" s="31">
        <f t="shared" si="2"/>
        <v>-8.9920540586269582E-2</v>
      </c>
      <c r="J25" s="32">
        <f t="shared" si="5"/>
        <v>-42.516229999999986</v>
      </c>
      <c r="K25" s="32">
        <f t="shared" si="3"/>
        <v>-1.6352396153846149</v>
      </c>
      <c r="L25" s="29">
        <v>47</v>
      </c>
      <c r="M25" s="33">
        <f t="shared" si="6"/>
        <v>0.55319148936170215</v>
      </c>
      <c r="N25" s="29">
        <v>186</v>
      </c>
      <c r="O25" s="34">
        <f t="shared" ref="O25:P25" si="33">D25/7</f>
        <v>3.7142857142857144</v>
      </c>
      <c r="P25" s="34">
        <f t="shared" si="33"/>
        <v>0</v>
      </c>
      <c r="Q25" s="29">
        <f t="shared" si="8"/>
        <v>50</v>
      </c>
      <c r="R25" s="29"/>
      <c r="S25" s="35">
        <v>1.2352941176470591</v>
      </c>
      <c r="T25" s="28">
        <v>700</v>
      </c>
      <c r="U25" s="36">
        <v>160</v>
      </c>
      <c r="V25" s="37" t="s">
        <v>1452</v>
      </c>
      <c r="W25" s="14">
        <v>6</v>
      </c>
      <c r="X25" s="38">
        <f t="shared" si="9"/>
        <v>0.23076923076923078</v>
      </c>
      <c r="Y25" s="39">
        <f t="shared" si="10"/>
        <v>4.6069230769230778</v>
      </c>
      <c r="Z25" s="14">
        <v>7</v>
      </c>
      <c r="AA25" s="28" t="s">
        <v>34</v>
      </c>
      <c r="AB25" s="40">
        <f t="shared" si="11"/>
        <v>-0.69</v>
      </c>
      <c r="AC25" s="41">
        <v>6.4749999999999988E-2</v>
      </c>
      <c r="AD25" s="39">
        <f t="shared" si="12"/>
        <v>-2.3232299999999992</v>
      </c>
      <c r="AE25" s="39">
        <v>-5.8</v>
      </c>
      <c r="AF25" s="39">
        <v>-8.9</v>
      </c>
      <c r="AG25" s="39">
        <v>0</v>
      </c>
    </row>
    <row r="26" spans="1:33" ht="15.75" customHeight="1" x14ac:dyDescent="0.2">
      <c r="A26" s="14" t="s">
        <v>68</v>
      </c>
      <c r="B26" s="14" t="s">
        <v>1455</v>
      </c>
      <c r="C26" s="15">
        <f t="shared" si="4"/>
        <v>19.067058823529411</v>
      </c>
      <c r="D26" s="16">
        <v>17</v>
      </c>
      <c r="E26" s="16">
        <v>2</v>
      </c>
      <c r="F26" s="17">
        <v>324.14</v>
      </c>
      <c r="G26" s="17">
        <v>-46.6</v>
      </c>
      <c r="H26" s="31">
        <f t="shared" si="1"/>
        <v>0.14376503979761832</v>
      </c>
      <c r="I26" s="31">
        <f t="shared" si="2"/>
        <v>-7.9725535262540351E-2</v>
      </c>
      <c r="J26" s="32">
        <f t="shared" si="5"/>
        <v>-25.842234999999828</v>
      </c>
      <c r="K26" s="32">
        <f t="shared" si="3"/>
        <v>-1.5201314705882252</v>
      </c>
      <c r="L26" s="16">
        <v>40</v>
      </c>
      <c r="M26" s="33">
        <f t="shared" si="6"/>
        <v>0.42499999999999999</v>
      </c>
      <c r="N26" s="16">
        <v>169</v>
      </c>
      <c r="O26" s="34">
        <f t="shared" ref="O26:P26" si="34">D26/7</f>
        <v>2.4285714285714284</v>
      </c>
      <c r="P26" s="34">
        <f t="shared" si="34"/>
        <v>0.2857142857142857</v>
      </c>
      <c r="Q26" s="29">
        <f t="shared" si="8"/>
        <v>62</v>
      </c>
      <c r="R26" s="29"/>
      <c r="S26" s="21">
        <v>1.28335832083958</v>
      </c>
      <c r="T26" s="28">
        <v>700</v>
      </c>
      <c r="U26" s="36">
        <v>160</v>
      </c>
      <c r="V26" s="37" t="s">
        <v>1452</v>
      </c>
      <c r="W26" s="14">
        <v>5</v>
      </c>
      <c r="X26" s="38">
        <f t="shared" si="9"/>
        <v>0.29411764705882354</v>
      </c>
      <c r="Y26" s="39">
        <f t="shared" si="10"/>
        <v>5.8250000000000002</v>
      </c>
      <c r="Z26" s="14">
        <v>3</v>
      </c>
      <c r="AA26" s="28" t="s">
        <v>34</v>
      </c>
      <c r="AB26" s="40">
        <f t="shared" si="11"/>
        <v>-0.69</v>
      </c>
      <c r="AC26" s="41">
        <v>6.4749999999999988E-2</v>
      </c>
      <c r="AD26" s="39">
        <f t="shared" si="12"/>
        <v>-1.5190349999999997</v>
      </c>
      <c r="AE26" s="25">
        <v>-5.98</v>
      </c>
      <c r="AF26" s="25">
        <v>-8.9165999999999901</v>
      </c>
      <c r="AG26" s="25">
        <v>0</v>
      </c>
    </row>
    <row r="27" spans="1:33" ht="15.75" customHeight="1" x14ac:dyDescent="0.2">
      <c r="A27" s="14" t="s">
        <v>69</v>
      </c>
      <c r="B27" s="14" t="s">
        <v>98</v>
      </c>
      <c r="C27" s="15">
        <f t="shared" si="4"/>
        <v>18.308378378378379</v>
      </c>
      <c r="D27" s="16">
        <v>37</v>
      </c>
      <c r="E27" s="16">
        <v>6</v>
      </c>
      <c r="F27" s="17">
        <v>677.41</v>
      </c>
      <c r="G27" s="17">
        <v>-64.099999999999994</v>
      </c>
      <c r="H27" s="31">
        <f t="shared" si="1"/>
        <v>9.4625116251605371E-2</v>
      </c>
      <c r="I27" s="31">
        <f t="shared" si="2"/>
        <v>-0.13133823681374654</v>
      </c>
      <c r="J27" s="32">
        <f t="shared" si="5"/>
        <v>-88.969835000000032</v>
      </c>
      <c r="K27" s="32">
        <f t="shared" si="3"/>
        <v>-2.4045901351351362</v>
      </c>
      <c r="L27" s="16">
        <v>55</v>
      </c>
      <c r="M27" s="33">
        <f t="shared" si="6"/>
        <v>0.67272727272727273</v>
      </c>
      <c r="N27" s="16">
        <v>135</v>
      </c>
      <c r="O27" s="34">
        <f t="shared" ref="O27:P27" si="35">D27/7</f>
        <v>5.2857142857142856</v>
      </c>
      <c r="P27" s="34">
        <f t="shared" si="35"/>
        <v>0.8571428571428571</v>
      </c>
      <c r="Q27" s="29">
        <f t="shared" si="8"/>
        <v>21</v>
      </c>
      <c r="R27" s="29"/>
      <c r="S27" s="21">
        <v>1.179554390563565</v>
      </c>
      <c r="T27" s="28">
        <v>700</v>
      </c>
      <c r="U27" s="36">
        <v>160</v>
      </c>
      <c r="V27" s="37" t="s">
        <v>1456</v>
      </c>
      <c r="W27" s="14">
        <v>14</v>
      </c>
      <c r="X27" s="38">
        <f t="shared" si="9"/>
        <v>0.3783783783783784</v>
      </c>
      <c r="Y27" s="39">
        <f t="shared" si="10"/>
        <v>2.6708333333333329</v>
      </c>
      <c r="Z27" s="14">
        <v>10</v>
      </c>
      <c r="AA27" s="28" t="s">
        <v>34</v>
      </c>
      <c r="AB27" s="40">
        <f t="shared" si="11"/>
        <v>-0.69</v>
      </c>
      <c r="AC27" s="41">
        <v>6.4749999999999988E-2</v>
      </c>
      <c r="AD27" s="39">
        <f t="shared" si="12"/>
        <v>-3.3061349999999989</v>
      </c>
      <c r="AE27" s="25">
        <v>-5.98</v>
      </c>
      <c r="AF27" s="25">
        <v>-9.8406000000000002</v>
      </c>
      <c r="AG27" s="25">
        <v>-12</v>
      </c>
    </row>
    <row r="28" spans="1:33" ht="15.75" customHeight="1" x14ac:dyDescent="0.2">
      <c r="A28" s="14" t="s">
        <v>70</v>
      </c>
      <c r="B28" s="14" t="s">
        <v>314</v>
      </c>
      <c r="C28" s="15">
        <f t="shared" si="4"/>
        <v>18.85048780487805</v>
      </c>
      <c r="D28" s="16">
        <v>41</v>
      </c>
      <c r="E28" s="16">
        <v>3</v>
      </c>
      <c r="F28" s="17">
        <v>772.87</v>
      </c>
      <c r="G28" s="17">
        <v>-77.609999999999985</v>
      </c>
      <c r="H28" s="31">
        <f t="shared" si="1"/>
        <v>0.10041792280719912</v>
      </c>
      <c r="I28" s="31">
        <f t="shared" si="2"/>
        <v>-9.4425524344327105E-2</v>
      </c>
      <c r="J28" s="32">
        <f t="shared" si="5"/>
        <v>-72.978655000000089</v>
      </c>
      <c r="K28" s="32">
        <f t="shared" si="3"/>
        <v>-1.7799671951219533</v>
      </c>
      <c r="L28" s="16">
        <v>62</v>
      </c>
      <c r="M28" s="33">
        <f t="shared" si="6"/>
        <v>0.66129032258064513</v>
      </c>
      <c r="N28" s="16">
        <v>89</v>
      </c>
      <c r="O28" s="34">
        <f t="shared" ref="O28:P28" si="36">D28/7</f>
        <v>5.8571428571428568</v>
      </c>
      <c r="P28" s="34">
        <f t="shared" si="36"/>
        <v>0.42857142857142855</v>
      </c>
      <c r="Q28" s="29">
        <f t="shared" si="8"/>
        <v>14</v>
      </c>
      <c r="R28" s="29"/>
      <c r="S28" s="21">
        <v>1.521044992743106</v>
      </c>
      <c r="T28" s="28">
        <v>700</v>
      </c>
      <c r="U28" s="36">
        <v>44384</v>
      </c>
      <c r="V28" s="37" t="s">
        <v>1456</v>
      </c>
      <c r="W28" s="14">
        <v>14</v>
      </c>
      <c r="X28" s="38">
        <f t="shared" si="9"/>
        <v>0.34146341463414637</v>
      </c>
      <c r="Y28" s="39">
        <f t="shared" si="10"/>
        <v>4.0847368421052623</v>
      </c>
      <c r="Z28" s="14">
        <v>5</v>
      </c>
      <c r="AA28" s="28" t="s">
        <v>34</v>
      </c>
      <c r="AB28" s="40">
        <f t="shared" si="11"/>
        <v>-0.69</v>
      </c>
      <c r="AC28" s="41">
        <v>6.4749999999999988E-2</v>
      </c>
      <c r="AD28" s="39">
        <f t="shared" si="12"/>
        <v>-3.6635549999999992</v>
      </c>
      <c r="AE28" s="25">
        <v>-5.98</v>
      </c>
      <c r="AF28" s="25">
        <v>-9.8406000000000002</v>
      </c>
      <c r="AG28" s="25">
        <v>0</v>
      </c>
    </row>
    <row r="29" spans="1:33" ht="15.75" customHeight="1" x14ac:dyDescent="0.2">
      <c r="A29" s="14" t="s">
        <v>71</v>
      </c>
      <c r="B29" s="14" t="s">
        <v>1457</v>
      </c>
      <c r="C29" s="15">
        <f t="shared" si="4"/>
        <v>18.57</v>
      </c>
      <c r="D29" s="16">
        <v>29</v>
      </c>
      <c r="E29" s="16">
        <v>4</v>
      </c>
      <c r="F29" s="17">
        <v>538.53</v>
      </c>
      <c r="G29" s="17">
        <v>-50.11</v>
      </c>
      <c r="H29" s="31">
        <f t="shared" si="1"/>
        <v>9.3049597979685442E-2</v>
      </c>
      <c r="I29" s="31">
        <f t="shared" si="2"/>
        <v>-9.5314513308172283E-2</v>
      </c>
      <c r="J29" s="32">
        <f t="shared" si="5"/>
        <v>-51.329724851850017</v>
      </c>
      <c r="K29" s="32">
        <f t="shared" si="3"/>
        <v>-1.7699905121327593</v>
      </c>
      <c r="L29" s="16">
        <v>36</v>
      </c>
      <c r="M29" s="33">
        <f t="shared" si="6"/>
        <v>0.80555555555555558</v>
      </c>
      <c r="N29" s="16">
        <v>53</v>
      </c>
      <c r="O29" s="34">
        <f t="shared" ref="O29:P29" si="37">D29/7</f>
        <v>4.1428571428571432</v>
      </c>
      <c r="P29" s="34">
        <f t="shared" si="37"/>
        <v>0.5714285714285714</v>
      </c>
      <c r="Q29" s="29">
        <f t="shared" si="8"/>
        <v>11</v>
      </c>
      <c r="R29" s="29"/>
      <c r="S29" s="21">
        <v>1.7117384843982171</v>
      </c>
      <c r="T29" s="28">
        <v>540</v>
      </c>
      <c r="U29" s="36" t="s">
        <v>33</v>
      </c>
      <c r="V29" s="37" t="s">
        <v>33</v>
      </c>
      <c r="W29" s="14">
        <v>6</v>
      </c>
      <c r="X29" s="38">
        <f t="shared" si="9"/>
        <v>0.20689655172413793</v>
      </c>
      <c r="Y29" s="39">
        <f t="shared" si="10"/>
        <v>4.1758333333333333</v>
      </c>
      <c r="Z29" s="14">
        <v>6</v>
      </c>
      <c r="AA29" s="28" t="s">
        <v>34</v>
      </c>
      <c r="AB29" s="40">
        <f t="shared" si="11"/>
        <v>-0.69</v>
      </c>
      <c r="AC29" s="41">
        <v>6.4749999999999988E-2</v>
      </c>
      <c r="AD29" s="39">
        <f t="shared" si="12"/>
        <v>-2.5912949999999992</v>
      </c>
      <c r="AE29" s="25">
        <v>-5.98</v>
      </c>
      <c r="AF29" s="25">
        <v>-9.7572044776499993</v>
      </c>
      <c r="AG29" s="25">
        <v>0</v>
      </c>
    </row>
    <row r="30" spans="1:33" ht="15.75" customHeight="1" x14ac:dyDescent="0.2">
      <c r="A30" s="14" t="s">
        <v>72</v>
      </c>
      <c r="B30" s="14" t="s">
        <v>117</v>
      </c>
      <c r="C30" s="15">
        <f t="shared" si="4"/>
        <v>18.566399999999998</v>
      </c>
      <c r="D30" s="16">
        <v>25</v>
      </c>
      <c r="E30" s="16">
        <v>4</v>
      </c>
      <c r="F30" s="17">
        <v>464.15999999999991</v>
      </c>
      <c r="G30" s="17">
        <v>-41.57</v>
      </c>
      <c r="H30" s="31">
        <f t="shared" si="1"/>
        <v>8.9559634608755614E-2</v>
      </c>
      <c r="I30" s="31">
        <f t="shared" si="2"/>
        <v>-9.198980295857051E-2</v>
      </c>
      <c r="J30" s="32">
        <f t="shared" si="5"/>
        <v>-42.697986941250079</v>
      </c>
      <c r="K30" s="32">
        <f t="shared" si="3"/>
        <v>-1.7079194776500031</v>
      </c>
      <c r="L30" s="16">
        <v>29</v>
      </c>
      <c r="M30" s="33">
        <f t="shared" si="6"/>
        <v>0.86206896551724133</v>
      </c>
      <c r="N30" s="16">
        <v>19</v>
      </c>
      <c r="O30" s="34">
        <f t="shared" ref="O30:P30" si="38">D30/7</f>
        <v>3.5714285714285716</v>
      </c>
      <c r="P30" s="34">
        <f t="shared" si="38"/>
        <v>0.5714285714285714</v>
      </c>
      <c r="Q30" s="29">
        <f t="shared" si="8"/>
        <v>4</v>
      </c>
      <c r="R30" s="29"/>
      <c r="S30" s="21">
        <v>1.8338461538461539</v>
      </c>
      <c r="T30" s="28">
        <v>540</v>
      </c>
      <c r="U30" s="36" t="s">
        <v>33</v>
      </c>
      <c r="V30" s="37" t="s">
        <v>33</v>
      </c>
      <c r="W30" s="14">
        <v>6</v>
      </c>
      <c r="X30" s="38">
        <f t="shared" si="9"/>
        <v>0.24</v>
      </c>
      <c r="Y30" s="39">
        <f t="shared" si="10"/>
        <v>5.9385714285714286</v>
      </c>
      <c r="Z30" s="14">
        <v>1</v>
      </c>
      <c r="AA30" s="28" t="s">
        <v>34</v>
      </c>
      <c r="AB30" s="40">
        <f t="shared" si="11"/>
        <v>-0.69</v>
      </c>
      <c r="AC30" s="41">
        <v>6.4749999999999988E-2</v>
      </c>
      <c r="AD30" s="39">
        <f t="shared" si="12"/>
        <v>-2.2338749999999994</v>
      </c>
      <c r="AE30" s="25">
        <v>-5.98</v>
      </c>
      <c r="AF30" s="25">
        <v>-9.7572044776499993</v>
      </c>
      <c r="AG30" s="25">
        <v>0</v>
      </c>
    </row>
    <row r="31" spans="1:33" ht="15.75" customHeight="1" x14ac:dyDescent="0.2">
      <c r="A31" s="14" t="s">
        <v>73</v>
      </c>
      <c r="B31" s="50" t="s">
        <v>100</v>
      </c>
      <c r="C31" s="15">
        <f t="shared" si="4"/>
        <v>19.949999999999996</v>
      </c>
      <c r="D31" s="16">
        <v>14</v>
      </c>
      <c r="E31" s="16">
        <v>4</v>
      </c>
      <c r="F31" s="17">
        <v>279.29999999999995</v>
      </c>
      <c r="G31" s="42">
        <v>-15.089999999999998</v>
      </c>
      <c r="H31" s="31">
        <f t="shared" si="1"/>
        <v>5.4027926960257787E-2</v>
      </c>
      <c r="I31" s="31">
        <f t="shared" si="2"/>
        <v>2.6608210272106615E-3</v>
      </c>
      <c r="J31" s="32">
        <f t="shared" si="5"/>
        <v>0.74316731289993765</v>
      </c>
      <c r="K31" s="32">
        <f t="shared" si="3"/>
        <v>5.3083379492852689E-2</v>
      </c>
      <c r="L31" s="16">
        <v>26</v>
      </c>
      <c r="M31" s="33">
        <f t="shared" si="6"/>
        <v>0.53846153846153844</v>
      </c>
      <c r="N31" s="16">
        <v>3</v>
      </c>
      <c r="O31" s="34">
        <f t="shared" ref="O31:P32" si="39">D31/7</f>
        <v>2</v>
      </c>
      <c r="P31" s="34">
        <f t="shared" si="39"/>
        <v>0.5714285714285714</v>
      </c>
      <c r="Q31" s="29">
        <f t="shared" si="8"/>
        <v>1</v>
      </c>
      <c r="R31" s="29"/>
      <c r="S31" s="21">
        <v>1.5672215108834799</v>
      </c>
      <c r="T31" s="14">
        <v>180</v>
      </c>
      <c r="U31" s="22">
        <v>520</v>
      </c>
      <c r="V31" s="1" t="s">
        <v>1461</v>
      </c>
      <c r="W31" s="14">
        <v>1</v>
      </c>
      <c r="X31" s="38">
        <f t="shared" si="9"/>
        <v>7.1428571428571425E-2</v>
      </c>
      <c r="Y31" s="39">
        <f t="shared" si="10"/>
        <v>5.0299999999999994</v>
      </c>
      <c r="Z31" s="14">
        <v>2</v>
      </c>
      <c r="AA31" s="14" t="s">
        <v>34</v>
      </c>
      <c r="AB31" s="40">
        <f t="shared" si="11"/>
        <v>-0.69</v>
      </c>
      <c r="AC31" s="27">
        <v>6.4749999999999988E-2</v>
      </c>
      <c r="AD31" s="39">
        <f t="shared" si="12"/>
        <v>-1.2509699999999997</v>
      </c>
      <c r="AE31" s="43">
        <v>-5.98</v>
      </c>
      <c r="AF31" s="43">
        <v>-9.7572044776500011</v>
      </c>
      <c r="AG31" s="25">
        <v>0</v>
      </c>
    </row>
    <row r="32" spans="1:33" s="51" customFormat="1" ht="15.75" customHeight="1" x14ac:dyDescent="0.2">
      <c r="A32" s="51" t="s">
        <v>1459</v>
      </c>
      <c r="C32" s="15">
        <f t="shared" si="4"/>
        <v>20.329999999999998</v>
      </c>
      <c r="D32" s="52">
        <v>1</v>
      </c>
      <c r="E32" s="52">
        <v>0</v>
      </c>
      <c r="F32" s="53">
        <v>20.329999999999998</v>
      </c>
      <c r="G32" s="53">
        <v>0</v>
      </c>
      <c r="H32" s="31">
        <f t="shared" si="1"/>
        <v>0</v>
      </c>
      <c r="I32" s="31">
        <f t="shared" si="2"/>
        <v>7.1516995688637314E-2</v>
      </c>
      <c r="J32" s="32">
        <f t="shared" si="5"/>
        <v>1.4539405223499966</v>
      </c>
      <c r="K32" s="32">
        <f t="shared" si="3"/>
        <v>1.4539405223499966</v>
      </c>
      <c r="L32" s="52">
        <v>2</v>
      </c>
      <c r="M32" s="33">
        <f t="shared" si="6"/>
        <v>0.5</v>
      </c>
      <c r="N32" s="52">
        <v>0</v>
      </c>
      <c r="O32" s="34">
        <f t="shared" si="39"/>
        <v>0.14285714285714285</v>
      </c>
      <c r="P32" s="34">
        <f t="shared" si="39"/>
        <v>0</v>
      </c>
      <c r="Q32" s="29">
        <f t="shared" si="8"/>
        <v>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4">
        <v>1.760479041916168</v>
      </c>
      <c r="T32" s="51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5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6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1">
        <v>0</v>
      </c>
      <c r="X32" s="38">
        <f t="shared" si="9"/>
        <v>0</v>
      </c>
      <c r="Y32" s="39">
        <f t="shared" si="10"/>
        <v>0</v>
      </c>
      <c r="Z32" s="51">
        <v>0</v>
      </c>
      <c r="AA32" s="51" t="s">
        <v>34</v>
      </c>
      <c r="AB32" s="40">
        <f t="shared" si="11"/>
        <v>-0.69</v>
      </c>
      <c r="AC32" s="57">
        <v>6.4749999999999988E-2</v>
      </c>
      <c r="AD32" s="39">
        <f t="shared" si="12"/>
        <v>-8.9354999999999976E-2</v>
      </c>
      <c r="AE32" s="58">
        <v>-5.98</v>
      </c>
      <c r="AF32" s="58">
        <v>-9.7572044776499993</v>
      </c>
      <c r="AG32" s="58">
        <v>0</v>
      </c>
    </row>
    <row r="33" spans="1:33" ht="15.75" customHeight="1" x14ac:dyDescent="0.2">
      <c r="A33" s="14"/>
      <c r="B33" s="14"/>
      <c r="C33" s="44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1"/>
      <c r="W33" s="14"/>
      <c r="X33" s="14"/>
      <c r="Y33" s="14"/>
      <c r="Z33" s="14"/>
      <c r="AA33" s="2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4"/>
      <c r="D34" s="16"/>
      <c r="E34" s="16"/>
      <c r="F34" s="17"/>
      <c r="G34" s="17"/>
      <c r="H34" s="17"/>
      <c r="I34" s="16"/>
      <c r="J34" s="16"/>
      <c r="K34" s="16"/>
      <c r="L34" s="16"/>
      <c r="M34" s="19"/>
      <c r="N34" s="16"/>
      <c r="O34" s="16"/>
      <c r="P34" s="16"/>
      <c r="Q34" s="16"/>
      <c r="R34" s="16"/>
      <c r="S34" s="21"/>
      <c r="T34" s="14"/>
      <c r="U34" s="22"/>
      <c r="V34" s="1"/>
      <c r="W34" s="14"/>
      <c r="X34" s="14"/>
      <c r="Y34" s="14"/>
      <c r="Z34" s="14"/>
      <c r="AA34" s="2"/>
      <c r="AB34" s="14"/>
      <c r="AC34" s="14"/>
      <c r="AD34" s="14"/>
      <c r="AE34" s="25"/>
      <c r="AF34" s="25"/>
      <c r="AG34" s="25"/>
    </row>
    <row r="35" spans="1:33" ht="15.75" customHeight="1" x14ac:dyDescent="0.2">
      <c r="A35" s="14"/>
      <c r="B35" s="14"/>
      <c r="C35" s="44"/>
      <c r="D35" s="16"/>
      <c r="E35" s="16"/>
      <c r="F35" s="17"/>
      <c r="G35" s="17"/>
      <c r="H35" s="17"/>
      <c r="I35" s="16"/>
      <c r="J35" s="16"/>
      <c r="K35" s="16"/>
      <c r="L35" s="16"/>
      <c r="M35" s="19"/>
      <c r="N35" s="16"/>
      <c r="O35" s="16"/>
      <c r="P35" s="16"/>
      <c r="Q35" s="16"/>
      <c r="R35" s="16"/>
      <c r="S35" s="21"/>
      <c r="T35" s="14"/>
      <c r="U35" s="22"/>
      <c r="V35" s="1"/>
      <c r="W35" s="14"/>
      <c r="X35" s="14"/>
      <c r="Y35" s="14"/>
      <c r="Z35" s="14"/>
      <c r="AA35" s="2"/>
      <c r="AB35" s="14"/>
      <c r="AC35" s="14"/>
      <c r="AD35" s="14"/>
      <c r="AE35" s="25"/>
      <c r="AF35" s="25"/>
      <c r="AG35" s="25"/>
    </row>
    <row r="36" spans="1:33" ht="15.75" customHeight="1" x14ac:dyDescent="0.2">
      <c r="A36" s="14"/>
      <c r="B36" s="14"/>
      <c r="C36" s="44"/>
      <c r="D36" s="16"/>
      <c r="E36" s="16"/>
      <c r="F36" s="17"/>
      <c r="G36" s="17"/>
      <c r="H36" s="17"/>
      <c r="I36" s="16"/>
      <c r="J36" s="16"/>
      <c r="K36" s="16"/>
      <c r="L36" s="16"/>
      <c r="M36" s="19"/>
      <c r="N36" s="16"/>
      <c r="O36" s="16"/>
      <c r="P36" s="16"/>
      <c r="Q36" s="16"/>
      <c r="R36" s="16"/>
      <c r="S36" s="21"/>
      <c r="T36" s="14"/>
      <c r="U36" s="22"/>
      <c r="V36" s="1"/>
      <c r="W36" s="14"/>
      <c r="X36" s="14"/>
      <c r="Y36" s="14"/>
      <c r="Z36" s="14"/>
      <c r="AA36" s="2"/>
      <c r="AB36" s="14"/>
      <c r="AC36" s="14"/>
      <c r="AD36" s="14"/>
      <c r="AE36" s="25"/>
      <c r="AF36" s="25"/>
      <c r="AG36" s="25"/>
    </row>
    <row r="37" spans="1:33" ht="15.75" customHeight="1" x14ac:dyDescent="0.2">
      <c r="A37" s="14"/>
      <c r="B37" s="14"/>
      <c r="C37" s="44"/>
      <c r="D37" s="16"/>
      <c r="E37" s="16"/>
      <c r="F37" s="17"/>
      <c r="G37" s="17"/>
      <c r="H37" s="17"/>
      <c r="I37" s="16"/>
      <c r="J37" s="16"/>
      <c r="K37" s="16"/>
      <c r="L37" s="16"/>
      <c r="M37" s="19"/>
      <c r="N37" s="16"/>
      <c r="O37" s="16"/>
      <c r="P37" s="16"/>
      <c r="Q37" s="16"/>
      <c r="R37" s="16"/>
      <c r="S37" s="21"/>
      <c r="T37" s="14"/>
      <c r="U37" s="22"/>
      <c r="V37" s="1"/>
      <c r="W37" s="14"/>
      <c r="X37" s="14"/>
      <c r="Y37" s="14"/>
      <c r="Z37" s="14"/>
      <c r="AA37" s="2"/>
      <c r="AB37" s="14"/>
      <c r="AC37" s="14"/>
      <c r="AD37" s="14"/>
      <c r="AE37" s="25"/>
      <c r="AF37" s="25"/>
      <c r="AG37" s="25"/>
    </row>
    <row r="38" spans="1:33" ht="15.75" customHeight="1" x14ac:dyDescent="0.2">
      <c r="A38" s="14"/>
      <c r="B38" s="14"/>
      <c r="C38" s="44"/>
      <c r="D38" s="16"/>
      <c r="E38" s="16"/>
      <c r="F38" s="17"/>
      <c r="G38" s="17"/>
      <c r="H38" s="17"/>
      <c r="I38" s="16"/>
      <c r="J38" s="16"/>
      <c r="K38" s="16"/>
      <c r="L38" s="16"/>
      <c r="M38" s="19"/>
      <c r="N38" s="16"/>
      <c r="O38" s="16"/>
      <c r="P38" s="16"/>
      <c r="Q38" s="16"/>
      <c r="R38" s="16"/>
      <c r="S38" s="21"/>
      <c r="T38" s="14"/>
      <c r="U38" s="22"/>
      <c r="V38" s="1"/>
      <c r="W38" s="14"/>
      <c r="X38" s="14"/>
      <c r="Y38" s="14"/>
      <c r="Z38" s="14"/>
      <c r="AA38" s="2"/>
      <c r="AB38" s="14"/>
      <c r="AC38" s="14"/>
      <c r="AD38" s="14"/>
      <c r="AE38" s="25"/>
      <c r="AF38" s="25"/>
      <c r="AG38" s="25"/>
    </row>
    <row r="39" spans="1:33" ht="15.75" customHeight="1" x14ac:dyDescent="0.2">
      <c r="A39" s="14"/>
      <c r="B39" s="14"/>
      <c r="C39" s="44"/>
      <c r="D39" s="16"/>
      <c r="E39" s="16"/>
      <c r="F39" s="17"/>
      <c r="G39" s="17"/>
      <c r="H39" s="17"/>
      <c r="I39" s="16"/>
      <c r="J39" s="16"/>
      <c r="K39" s="16"/>
      <c r="L39" s="16"/>
      <c r="M39" s="19"/>
      <c r="N39" s="16"/>
      <c r="O39" s="16"/>
      <c r="P39" s="16"/>
      <c r="Q39" s="16"/>
      <c r="R39" s="16"/>
      <c r="S39" s="21"/>
      <c r="T39" s="14"/>
      <c r="U39" s="22"/>
      <c r="V39" s="1"/>
      <c r="W39" s="14"/>
      <c r="X39" s="14"/>
      <c r="Y39" s="14"/>
      <c r="Z39" s="14"/>
      <c r="AA39" s="2"/>
      <c r="AB39" s="14"/>
      <c r="AC39" s="14"/>
      <c r="AD39" s="14"/>
      <c r="AE39" s="25"/>
      <c r="AF39" s="25"/>
      <c r="AG39" s="25"/>
    </row>
    <row r="40" spans="1:33" ht="15.75" customHeight="1" x14ac:dyDescent="0.2">
      <c r="A40" s="14"/>
      <c r="B40" s="14"/>
      <c r="C40" s="44"/>
      <c r="D40" s="16"/>
      <c r="E40" s="16"/>
      <c r="F40" s="17"/>
      <c r="G40" s="17"/>
      <c r="H40" s="17"/>
      <c r="I40" s="16"/>
      <c r="J40" s="16"/>
      <c r="K40" s="16"/>
      <c r="L40" s="16"/>
      <c r="M40" s="19"/>
      <c r="N40" s="16"/>
      <c r="O40" s="16"/>
      <c r="P40" s="16"/>
      <c r="Q40" s="16"/>
      <c r="R40" s="16"/>
      <c r="S40" s="21"/>
      <c r="T40" s="14"/>
      <c r="U40" s="22"/>
      <c r="V40" s="1"/>
      <c r="W40" s="14"/>
      <c r="X40" s="14"/>
      <c r="Y40" s="14"/>
      <c r="Z40" s="14"/>
      <c r="AA40" s="2"/>
      <c r="AB40" s="14"/>
      <c r="AC40" s="14"/>
      <c r="AD40" s="14"/>
      <c r="AE40" s="25"/>
      <c r="AF40" s="25"/>
      <c r="AG40" s="25"/>
    </row>
    <row r="41" spans="1:33" ht="15.75" customHeight="1" x14ac:dyDescent="0.2">
      <c r="A41" s="14"/>
      <c r="B41" s="14"/>
      <c r="C41" s="44"/>
      <c r="D41" s="16"/>
      <c r="E41" s="16"/>
      <c r="F41" s="17"/>
      <c r="G41" s="17"/>
      <c r="H41" s="17"/>
      <c r="I41" s="16"/>
      <c r="J41" s="16"/>
      <c r="K41" s="16"/>
      <c r="L41" s="16"/>
      <c r="M41" s="19"/>
      <c r="N41" s="16"/>
      <c r="O41" s="16"/>
      <c r="P41" s="16"/>
      <c r="Q41" s="16"/>
      <c r="R41" s="16"/>
      <c r="S41" s="21"/>
      <c r="T41" s="14"/>
      <c r="U41" s="22"/>
      <c r="V41" s="1"/>
      <c r="W41" s="14"/>
      <c r="X41" s="14"/>
      <c r="Y41" s="14"/>
      <c r="Z41" s="14"/>
      <c r="AA41" s="2"/>
      <c r="AB41" s="14"/>
      <c r="AC41" s="14"/>
      <c r="AD41" s="14"/>
      <c r="AE41" s="25"/>
      <c r="AF41" s="25"/>
      <c r="AG41" s="25"/>
    </row>
    <row r="42" spans="1:33" ht="15.75" customHeight="1" x14ac:dyDescent="0.2">
      <c r="A42" s="14"/>
      <c r="B42" s="14"/>
      <c r="C42" s="44"/>
      <c r="D42" s="16"/>
      <c r="E42" s="16"/>
      <c r="F42" s="17"/>
      <c r="G42" s="17"/>
      <c r="H42" s="17"/>
      <c r="I42" s="16"/>
      <c r="J42" s="16"/>
      <c r="K42" s="16"/>
      <c r="L42" s="16"/>
      <c r="M42" s="19"/>
      <c r="N42" s="16"/>
      <c r="O42" s="16"/>
      <c r="P42" s="16"/>
      <c r="Q42" s="16"/>
      <c r="R42" s="16"/>
      <c r="S42" s="21"/>
      <c r="T42" s="14"/>
      <c r="U42" s="22"/>
      <c r="V42" s="1"/>
      <c r="W42" s="14"/>
      <c r="X42" s="14"/>
      <c r="Y42" s="14"/>
      <c r="Z42" s="14"/>
      <c r="AA42" s="2"/>
      <c r="AB42" s="14"/>
      <c r="AC42" s="14"/>
      <c r="AD42" s="14"/>
      <c r="AE42" s="25"/>
      <c r="AF42" s="25"/>
      <c r="AG42" s="25"/>
    </row>
    <row r="43" spans="1:33" ht="15.75" customHeight="1" x14ac:dyDescent="0.2">
      <c r="A43" s="14"/>
      <c r="B43" s="14"/>
      <c r="C43" s="44"/>
      <c r="D43" s="16"/>
      <c r="E43" s="16"/>
      <c r="F43" s="17"/>
      <c r="G43" s="17"/>
      <c r="H43" s="17"/>
      <c r="I43" s="16"/>
      <c r="J43" s="16"/>
      <c r="K43" s="16"/>
      <c r="L43" s="16"/>
      <c r="M43" s="19"/>
      <c r="N43" s="16"/>
      <c r="O43" s="16"/>
      <c r="P43" s="16"/>
      <c r="Q43" s="16"/>
      <c r="R43" s="16"/>
      <c r="S43" s="21"/>
      <c r="T43" s="14"/>
      <c r="U43" s="22"/>
      <c r="V43" s="1"/>
      <c r="W43" s="14"/>
      <c r="X43" s="14"/>
      <c r="Y43" s="14"/>
      <c r="Z43" s="14"/>
      <c r="AA43" s="2"/>
      <c r="AB43" s="14"/>
      <c r="AC43" s="14"/>
      <c r="AD43" s="14"/>
      <c r="AE43" s="25"/>
      <c r="AF43" s="25"/>
      <c r="AG43" s="25"/>
    </row>
    <row r="44" spans="1:33" ht="15.75" customHeight="1" x14ac:dyDescent="0.2">
      <c r="A44" s="14"/>
      <c r="B44" s="14"/>
      <c r="C44" s="44"/>
      <c r="D44" s="16"/>
      <c r="E44" s="16"/>
      <c r="F44" s="17"/>
      <c r="G44" s="17"/>
      <c r="H44" s="17"/>
      <c r="I44" s="16"/>
      <c r="J44" s="16"/>
      <c r="K44" s="16"/>
      <c r="L44" s="16"/>
      <c r="M44" s="19"/>
      <c r="N44" s="16"/>
      <c r="O44" s="16"/>
      <c r="P44" s="16"/>
      <c r="Q44" s="16"/>
      <c r="R44" s="16"/>
      <c r="S44" s="21"/>
      <c r="T44" s="14"/>
      <c r="U44" s="22"/>
      <c r="V44" s="1"/>
      <c r="W44" s="14"/>
      <c r="X44" s="14"/>
      <c r="Y44" s="14"/>
      <c r="Z44" s="14"/>
      <c r="AA44" s="2"/>
      <c r="AB44" s="14"/>
      <c r="AC44" s="14"/>
      <c r="AD44" s="14"/>
      <c r="AE44" s="25"/>
      <c r="AF44" s="25"/>
      <c r="AG44" s="25"/>
    </row>
    <row r="45" spans="1:33" ht="15.75" customHeight="1" x14ac:dyDescent="0.2">
      <c r="A45" s="14"/>
      <c r="B45" s="14"/>
      <c r="C45" s="44"/>
      <c r="D45" s="16"/>
      <c r="E45" s="16"/>
      <c r="F45" s="17"/>
      <c r="G45" s="17"/>
      <c r="H45" s="17"/>
      <c r="I45" s="16"/>
      <c r="J45" s="16"/>
      <c r="K45" s="16"/>
      <c r="L45" s="16"/>
      <c r="M45" s="19"/>
      <c r="N45" s="16"/>
      <c r="O45" s="16"/>
      <c r="P45" s="16"/>
      <c r="Q45" s="16"/>
      <c r="R45" s="16"/>
      <c r="S45" s="21"/>
      <c r="T45" s="14"/>
      <c r="U45" s="22"/>
      <c r="V45" s="1"/>
      <c r="W45" s="14"/>
      <c r="X45" s="14"/>
      <c r="Y45" s="14"/>
      <c r="Z45" s="14"/>
      <c r="AA45" s="2"/>
      <c r="AB45" s="14"/>
      <c r="AC45" s="14"/>
      <c r="AD45" s="14"/>
      <c r="AE45" s="25"/>
      <c r="AF45" s="25"/>
      <c r="AG45" s="25"/>
    </row>
    <row r="46" spans="1:33" ht="15.75" customHeight="1" x14ac:dyDescent="0.2">
      <c r="A46" s="14"/>
      <c r="B46" s="14"/>
      <c r="C46" s="44"/>
      <c r="D46" s="16"/>
      <c r="E46" s="16"/>
      <c r="F46" s="17"/>
      <c r="G46" s="17"/>
      <c r="H46" s="17"/>
      <c r="I46" s="16"/>
      <c r="J46" s="16"/>
      <c r="K46" s="16"/>
      <c r="L46" s="16"/>
      <c r="M46" s="19"/>
      <c r="N46" s="16"/>
      <c r="O46" s="16"/>
      <c r="P46" s="16"/>
      <c r="Q46" s="16"/>
      <c r="R46" s="16"/>
      <c r="S46" s="21"/>
      <c r="T46" s="14"/>
      <c r="U46" s="22"/>
      <c r="V46" s="1"/>
      <c r="W46" s="14"/>
      <c r="X46" s="14"/>
      <c r="Y46" s="14"/>
      <c r="Z46" s="14"/>
      <c r="AA46" s="2"/>
      <c r="AB46" s="14"/>
      <c r="AC46" s="14"/>
      <c r="AD46" s="14"/>
      <c r="AE46" s="25"/>
      <c r="AF46" s="25"/>
      <c r="AG46" s="25"/>
    </row>
    <row r="47" spans="1:33" ht="15.75" customHeight="1" x14ac:dyDescent="0.2">
      <c r="A47" s="14"/>
      <c r="B47" s="14"/>
      <c r="C47" s="44"/>
      <c r="D47" s="16"/>
      <c r="E47" s="16"/>
      <c r="F47" s="17"/>
      <c r="G47" s="17"/>
      <c r="H47" s="17"/>
      <c r="I47" s="16"/>
      <c r="J47" s="16"/>
      <c r="K47" s="16"/>
      <c r="L47" s="16"/>
      <c r="M47" s="19"/>
      <c r="N47" s="16"/>
      <c r="O47" s="16"/>
      <c r="P47" s="16"/>
      <c r="Q47" s="16"/>
      <c r="R47" s="16"/>
      <c r="S47" s="21"/>
      <c r="T47" s="14"/>
      <c r="U47" s="22"/>
      <c r="V47" s="1"/>
      <c r="W47" s="14"/>
      <c r="X47" s="14"/>
      <c r="Y47" s="14"/>
      <c r="Z47" s="14"/>
      <c r="AA47" s="2"/>
      <c r="AB47" s="14"/>
      <c r="AC47" s="14"/>
      <c r="AD47" s="14"/>
      <c r="AE47" s="25"/>
      <c r="AF47" s="25"/>
      <c r="AG47" s="25"/>
    </row>
    <row r="48" spans="1:33" ht="15.75" customHeight="1" x14ac:dyDescent="0.2">
      <c r="A48" s="14"/>
      <c r="B48" s="14"/>
      <c r="C48" s="44"/>
      <c r="D48" s="16"/>
      <c r="E48" s="16"/>
      <c r="F48" s="17"/>
      <c r="G48" s="17"/>
      <c r="H48" s="17"/>
      <c r="I48" s="16"/>
      <c r="J48" s="16"/>
      <c r="K48" s="16"/>
      <c r="L48" s="16"/>
      <c r="M48" s="19"/>
      <c r="N48" s="16"/>
      <c r="O48" s="16"/>
      <c r="P48" s="16"/>
      <c r="Q48" s="16"/>
      <c r="R48" s="16"/>
      <c r="S48" s="21"/>
      <c r="T48" s="14"/>
      <c r="U48" s="22"/>
      <c r="V48" s="1"/>
      <c r="W48" s="14"/>
      <c r="X48" s="14"/>
      <c r="Y48" s="14"/>
      <c r="Z48" s="14"/>
      <c r="AA48" s="2"/>
      <c r="AB48" s="14"/>
      <c r="AC48" s="14"/>
      <c r="AD48" s="14"/>
      <c r="AE48" s="25"/>
      <c r="AF48" s="25"/>
      <c r="AG48" s="25"/>
    </row>
    <row r="49" spans="1:33" ht="15.75" customHeight="1" x14ac:dyDescent="0.2">
      <c r="A49" s="14"/>
      <c r="B49" s="14"/>
      <c r="C49" s="44"/>
      <c r="D49" s="16"/>
      <c r="E49" s="16"/>
      <c r="F49" s="17"/>
      <c r="G49" s="17"/>
      <c r="H49" s="17"/>
      <c r="I49" s="16"/>
      <c r="J49" s="16"/>
      <c r="K49" s="16"/>
      <c r="L49" s="16"/>
      <c r="M49" s="19"/>
      <c r="N49" s="16"/>
      <c r="O49" s="16"/>
      <c r="P49" s="16"/>
      <c r="Q49" s="16"/>
      <c r="R49" s="16"/>
      <c r="S49" s="21"/>
      <c r="T49" s="14"/>
      <c r="U49" s="22"/>
      <c r="V49" s="1"/>
      <c r="W49" s="14"/>
      <c r="X49" s="14"/>
      <c r="Y49" s="14"/>
      <c r="Z49" s="14"/>
      <c r="AA49" s="2"/>
      <c r="AB49" s="14"/>
      <c r="AC49" s="14"/>
      <c r="AD49" s="14"/>
      <c r="AE49" s="25"/>
      <c r="AF49" s="25"/>
      <c r="AG49" s="25"/>
    </row>
    <row r="50" spans="1:33" ht="15.75" customHeight="1" x14ac:dyDescent="0.2">
      <c r="A50" s="14"/>
      <c r="B50" s="14"/>
      <c r="C50" s="44"/>
      <c r="D50" s="16"/>
      <c r="E50" s="16"/>
      <c r="F50" s="17"/>
      <c r="G50" s="17"/>
      <c r="H50" s="17"/>
      <c r="I50" s="16"/>
      <c r="J50" s="16"/>
      <c r="K50" s="16"/>
      <c r="L50" s="16"/>
      <c r="M50" s="19"/>
      <c r="N50" s="16"/>
      <c r="O50" s="16"/>
      <c r="P50" s="16"/>
      <c r="Q50" s="16"/>
      <c r="R50" s="16"/>
      <c r="S50" s="21"/>
      <c r="T50" s="14"/>
      <c r="U50" s="22"/>
      <c r="V50" s="1"/>
      <c r="W50" s="14"/>
      <c r="X50" s="14"/>
      <c r="Y50" s="14"/>
      <c r="Z50" s="14"/>
      <c r="AA50" s="2"/>
      <c r="AB50" s="14"/>
      <c r="AC50" s="14"/>
      <c r="AD50" s="14"/>
      <c r="AE50" s="25"/>
      <c r="AF50" s="25"/>
      <c r="AG50" s="25"/>
    </row>
    <row r="51" spans="1:33" ht="15.75" customHeight="1" x14ac:dyDescent="0.2">
      <c r="A51" s="14"/>
      <c r="B51" s="14"/>
      <c r="C51" s="44"/>
      <c r="D51" s="16"/>
      <c r="E51" s="16"/>
      <c r="F51" s="17"/>
      <c r="G51" s="17"/>
      <c r="H51" s="17"/>
      <c r="I51" s="16"/>
      <c r="J51" s="16"/>
      <c r="K51" s="16"/>
      <c r="L51" s="16"/>
      <c r="M51" s="19"/>
      <c r="N51" s="16"/>
      <c r="O51" s="16"/>
      <c r="P51" s="16"/>
      <c r="Q51" s="16"/>
      <c r="R51" s="16"/>
      <c r="S51" s="21"/>
      <c r="T51" s="14"/>
      <c r="U51" s="22"/>
      <c r="V51" s="1"/>
      <c r="W51" s="14"/>
      <c r="X51" s="14"/>
      <c r="Y51" s="14"/>
      <c r="Z51" s="14"/>
      <c r="AA51" s="2"/>
      <c r="AB51" s="14"/>
      <c r="AC51" s="14"/>
      <c r="AD51" s="14"/>
      <c r="AE51" s="25"/>
      <c r="AF51" s="25"/>
      <c r="AG51" s="25"/>
    </row>
    <row r="52" spans="1:33" ht="15.75" customHeight="1" x14ac:dyDescent="0.2">
      <c r="A52" s="14"/>
      <c r="B52" s="14"/>
      <c r="C52" s="44"/>
      <c r="D52" s="16"/>
      <c r="E52" s="16"/>
      <c r="F52" s="17"/>
      <c r="G52" s="17"/>
      <c r="H52" s="17"/>
      <c r="I52" s="16"/>
      <c r="J52" s="16"/>
      <c r="K52" s="16"/>
      <c r="L52" s="16"/>
      <c r="M52" s="19"/>
      <c r="N52" s="16"/>
      <c r="O52" s="16"/>
      <c r="P52" s="16"/>
      <c r="Q52" s="16"/>
      <c r="R52" s="16"/>
      <c r="S52" s="21"/>
      <c r="T52" s="14"/>
      <c r="U52" s="22"/>
      <c r="V52" s="1"/>
      <c r="W52" s="14"/>
      <c r="X52" s="14"/>
      <c r="Y52" s="14"/>
      <c r="Z52" s="14"/>
      <c r="AA52" s="2"/>
      <c r="AB52" s="14"/>
      <c r="AC52" s="14"/>
      <c r="AD52" s="14"/>
      <c r="AE52" s="25"/>
      <c r="AF52" s="25"/>
      <c r="AG52" s="25"/>
    </row>
    <row r="53" spans="1:33" ht="15.75" customHeight="1" x14ac:dyDescent="0.2">
      <c r="A53" s="14"/>
      <c r="B53" s="14"/>
      <c r="C53" s="44"/>
      <c r="D53" s="16"/>
      <c r="E53" s="16"/>
      <c r="F53" s="17"/>
      <c r="G53" s="17"/>
      <c r="H53" s="17"/>
      <c r="I53" s="16"/>
      <c r="J53" s="16"/>
      <c r="K53" s="16"/>
      <c r="L53" s="16"/>
      <c r="M53" s="19"/>
      <c r="N53" s="16"/>
      <c r="O53" s="16"/>
      <c r="P53" s="16"/>
      <c r="Q53" s="16"/>
      <c r="R53" s="16"/>
      <c r="S53" s="21"/>
      <c r="T53" s="14"/>
      <c r="U53" s="22"/>
      <c r="V53" s="1"/>
      <c r="W53" s="14"/>
      <c r="X53" s="14"/>
      <c r="Y53" s="14"/>
      <c r="Z53" s="14"/>
      <c r="AA53" s="2"/>
      <c r="AB53" s="14"/>
      <c r="AC53" s="14"/>
      <c r="AD53" s="14"/>
      <c r="AE53" s="25"/>
      <c r="AF53" s="25"/>
      <c r="AG53" s="25"/>
    </row>
    <row r="54" spans="1:33" ht="15.75" customHeight="1" x14ac:dyDescent="0.2">
      <c r="A54" s="14"/>
      <c r="B54" s="14"/>
      <c r="C54" s="44"/>
      <c r="D54" s="16"/>
      <c r="E54" s="16"/>
      <c r="F54" s="17"/>
      <c r="G54" s="17"/>
      <c r="H54" s="17"/>
      <c r="I54" s="16"/>
      <c r="J54" s="16"/>
      <c r="K54" s="16"/>
      <c r="L54" s="16"/>
      <c r="M54" s="19"/>
      <c r="N54" s="16"/>
      <c r="O54" s="16"/>
      <c r="P54" s="16"/>
      <c r="Q54" s="16"/>
      <c r="R54" s="16"/>
      <c r="S54" s="21"/>
      <c r="T54" s="14"/>
      <c r="U54" s="22"/>
      <c r="V54" s="1"/>
      <c r="W54" s="14"/>
      <c r="X54" s="14"/>
      <c r="Y54" s="14"/>
      <c r="Z54" s="14"/>
      <c r="AA54" s="2"/>
      <c r="AB54" s="14"/>
      <c r="AC54" s="14"/>
      <c r="AD54" s="14"/>
      <c r="AE54" s="25"/>
      <c r="AF54" s="25"/>
      <c r="AG54" s="25"/>
    </row>
    <row r="55" spans="1:33" ht="15.75" customHeight="1" x14ac:dyDescent="0.2">
      <c r="A55" s="14"/>
      <c r="B55" s="14"/>
      <c r="C55" s="44"/>
      <c r="D55" s="16"/>
      <c r="E55" s="16"/>
      <c r="F55" s="17"/>
      <c r="G55" s="17"/>
      <c r="H55" s="17"/>
      <c r="I55" s="16"/>
      <c r="J55" s="16"/>
      <c r="K55" s="16"/>
      <c r="L55" s="16"/>
      <c r="M55" s="19"/>
      <c r="N55" s="16"/>
      <c r="O55" s="16"/>
      <c r="P55" s="16"/>
      <c r="Q55" s="16"/>
      <c r="R55" s="16"/>
      <c r="S55" s="21"/>
      <c r="T55" s="14"/>
      <c r="U55" s="22"/>
      <c r="V55" s="1"/>
      <c r="W55" s="14"/>
      <c r="X55" s="14"/>
      <c r="Y55" s="14"/>
      <c r="Z55" s="14"/>
      <c r="AA55" s="2"/>
      <c r="AB55" s="14"/>
      <c r="AC55" s="14"/>
      <c r="AD55" s="14"/>
      <c r="AE55" s="25"/>
      <c r="AF55" s="25"/>
      <c r="AG55" s="25"/>
    </row>
    <row r="56" spans="1:33" ht="15.75" customHeight="1" x14ac:dyDescent="0.2">
      <c r="A56" s="14"/>
      <c r="B56" s="14"/>
      <c r="C56" s="44"/>
      <c r="D56" s="16"/>
      <c r="E56" s="16"/>
      <c r="F56" s="17"/>
      <c r="G56" s="17"/>
      <c r="H56" s="17"/>
      <c r="I56" s="16"/>
      <c r="J56" s="16"/>
      <c r="K56" s="16"/>
      <c r="L56" s="16"/>
      <c r="M56" s="19"/>
      <c r="N56" s="16"/>
      <c r="O56" s="16"/>
      <c r="P56" s="16"/>
      <c r="Q56" s="16"/>
      <c r="R56" s="16"/>
      <c r="S56" s="21"/>
      <c r="T56" s="14"/>
      <c r="U56" s="22"/>
      <c r="V56" s="1"/>
      <c r="W56" s="14"/>
      <c r="X56" s="14"/>
      <c r="Y56" s="14"/>
      <c r="Z56" s="14"/>
      <c r="AA56" s="2"/>
      <c r="AB56" s="14"/>
      <c r="AC56" s="14"/>
      <c r="AD56" s="14"/>
      <c r="AE56" s="25"/>
      <c r="AF56" s="25"/>
      <c r="AG56" s="25"/>
    </row>
    <row r="57" spans="1:33" ht="15.75" customHeight="1" x14ac:dyDescent="0.2">
      <c r="A57" s="14"/>
      <c r="B57" s="14"/>
      <c r="C57" s="44"/>
      <c r="D57" s="16"/>
      <c r="E57" s="16"/>
      <c r="F57" s="17"/>
      <c r="G57" s="17"/>
      <c r="H57" s="17"/>
      <c r="I57" s="16"/>
      <c r="J57" s="16"/>
      <c r="K57" s="16"/>
      <c r="L57" s="16"/>
      <c r="M57" s="19"/>
      <c r="N57" s="16"/>
      <c r="O57" s="16"/>
      <c r="P57" s="16"/>
      <c r="Q57" s="16"/>
      <c r="R57" s="16"/>
      <c r="S57" s="21"/>
      <c r="T57" s="14"/>
      <c r="U57" s="22"/>
      <c r="V57" s="1"/>
      <c r="W57" s="14"/>
      <c r="X57" s="14"/>
      <c r="Y57" s="14"/>
      <c r="Z57" s="14"/>
      <c r="AA57" s="2"/>
      <c r="AB57" s="14"/>
      <c r="AC57" s="14"/>
      <c r="AD57" s="14"/>
      <c r="AE57" s="25"/>
      <c r="AF57" s="25"/>
      <c r="AG57" s="25"/>
    </row>
    <row r="58" spans="1:33" ht="15.75" customHeight="1" x14ac:dyDescent="0.2">
      <c r="A58" s="14"/>
      <c r="B58" s="14"/>
      <c r="C58" s="44"/>
      <c r="D58" s="16"/>
      <c r="E58" s="16"/>
      <c r="F58" s="17"/>
      <c r="G58" s="17"/>
      <c r="H58" s="17"/>
      <c r="I58" s="16"/>
      <c r="J58" s="16"/>
      <c r="K58" s="16"/>
      <c r="L58" s="16"/>
      <c r="M58" s="19"/>
      <c r="N58" s="16"/>
      <c r="O58" s="16"/>
      <c r="P58" s="16"/>
      <c r="Q58" s="16"/>
      <c r="R58" s="16"/>
      <c r="S58" s="21"/>
      <c r="T58" s="14"/>
      <c r="U58" s="22"/>
      <c r="V58" s="1"/>
      <c r="W58" s="14"/>
      <c r="X58" s="14"/>
      <c r="Y58" s="14"/>
      <c r="Z58" s="14"/>
      <c r="AA58" s="2"/>
      <c r="AB58" s="14"/>
      <c r="AC58" s="14"/>
      <c r="AD58" s="14"/>
      <c r="AE58" s="25"/>
      <c r="AF58" s="25"/>
      <c r="AG58" s="25"/>
    </row>
    <row r="59" spans="1:33" ht="15.75" customHeight="1" x14ac:dyDescent="0.2">
      <c r="A59" s="14"/>
      <c r="B59" s="14"/>
      <c r="C59" s="44"/>
      <c r="D59" s="16"/>
      <c r="E59" s="16"/>
      <c r="F59" s="17"/>
      <c r="G59" s="17"/>
      <c r="H59" s="17"/>
      <c r="I59" s="16"/>
      <c r="J59" s="16"/>
      <c r="K59" s="16"/>
      <c r="L59" s="16"/>
      <c r="M59" s="19"/>
      <c r="N59" s="16"/>
      <c r="O59" s="16"/>
      <c r="P59" s="16"/>
      <c r="Q59" s="16"/>
      <c r="R59" s="16"/>
      <c r="S59" s="21"/>
      <c r="T59" s="14"/>
      <c r="U59" s="22"/>
      <c r="V59" s="1"/>
      <c r="W59" s="14"/>
      <c r="X59" s="14"/>
      <c r="Y59" s="14"/>
      <c r="Z59" s="14"/>
      <c r="AA59" s="2"/>
      <c r="AB59" s="14"/>
      <c r="AC59" s="14"/>
      <c r="AD59" s="14"/>
      <c r="AE59" s="25"/>
      <c r="AF59" s="25"/>
      <c r="AG59" s="25"/>
    </row>
    <row r="60" spans="1:33" ht="15.75" customHeight="1" x14ac:dyDescent="0.2">
      <c r="A60" s="14"/>
      <c r="B60" s="14"/>
      <c r="C60" s="44"/>
      <c r="D60" s="16"/>
      <c r="E60" s="16"/>
      <c r="F60" s="17"/>
      <c r="G60" s="17"/>
      <c r="H60" s="17"/>
      <c r="I60" s="16"/>
      <c r="J60" s="16"/>
      <c r="K60" s="16"/>
      <c r="L60" s="16"/>
      <c r="M60" s="19"/>
      <c r="N60" s="16"/>
      <c r="O60" s="16"/>
      <c r="P60" s="16"/>
      <c r="Q60" s="16"/>
      <c r="R60" s="16"/>
      <c r="S60" s="21"/>
      <c r="T60" s="14"/>
      <c r="U60" s="22"/>
      <c r="V60" s="1"/>
      <c r="W60" s="14"/>
      <c r="X60" s="14"/>
      <c r="Y60" s="14"/>
      <c r="Z60" s="14"/>
      <c r="AA60" s="2"/>
      <c r="AB60" s="14"/>
      <c r="AC60" s="14"/>
      <c r="AD60" s="14"/>
      <c r="AE60" s="25"/>
      <c r="AF60" s="25"/>
      <c r="AG60" s="25"/>
    </row>
    <row r="61" spans="1:33" ht="15.75" customHeight="1" x14ac:dyDescent="0.2">
      <c r="A61" s="14"/>
      <c r="B61" s="14"/>
      <c r="C61" s="44"/>
      <c r="D61" s="16"/>
      <c r="E61" s="16"/>
      <c r="F61" s="17"/>
      <c r="G61" s="17"/>
      <c r="H61" s="17"/>
      <c r="I61" s="16"/>
      <c r="J61" s="16"/>
      <c r="K61" s="16"/>
      <c r="L61" s="16"/>
      <c r="M61" s="19"/>
      <c r="N61" s="16"/>
      <c r="O61" s="16"/>
      <c r="P61" s="16"/>
      <c r="Q61" s="16"/>
      <c r="R61" s="16"/>
      <c r="S61" s="21"/>
      <c r="T61" s="14"/>
      <c r="U61" s="22"/>
      <c r="V61" s="1"/>
      <c r="W61" s="14"/>
      <c r="X61" s="14"/>
      <c r="Y61" s="14"/>
      <c r="Z61" s="14"/>
      <c r="AA61" s="2"/>
      <c r="AB61" s="14"/>
      <c r="AC61" s="14"/>
      <c r="AD61" s="14"/>
      <c r="AE61" s="25"/>
      <c r="AF61" s="25"/>
      <c r="AG61" s="25"/>
    </row>
    <row r="62" spans="1:33" ht="15.75" customHeight="1" x14ac:dyDescent="0.2">
      <c r="A62" s="14"/>
      <c r="B62" s="14"/>
      <c r="C62" s="44"/>
      <c r="D62" s="16"/>
      <c r="E62" s="16"/>
      <c r="F62" s="17"/>
      <c r="G62" s="17"/>
      <c r="H62" s="17"/>
      <c r="I62" s="16"/>
      <c r="J62" s="16"/>
      <c r="K62" s="16"/>
      <c r="L62" s="16"/>
      <c r="M62" s="19"/>
      <c r="N62" s="16"/>
      <c r="O62" s="16"/>
      <c r="P62" s="16"/>
      <c r="Q62" s="16"/>
      <c r="R62" s="16"/>
      <c r="S62" s="21"/>
      <c r="T62" s="14"/>
      <c r="U62" s="22"/>
      <c r="V62" s="1"/>
      <c r="W62" s="14"/>
      <c r="X62" s="14"/>
      <c r="Y62" s="14"/>
      <c r="Z62" s="14"/>
      <c r="AA62" s="2"/>
      <c r="AB62" s="14"/>
      <c r="AC62" s="14"/>
      <c r="AD62" s="14"/>
      <c r="AE62" s="25"/>
      <c r="AF62" s="25"/>
      <c r="AG62" s="25"/>
    </row>
    <row r="63" spans="1:33" ht="15.75" customHeight="1" x14ac:dyDescent="0.2">
      <c r="A63" s="14"/>
      <c r="B63" s="14"/>
      <c r="C63" s="44"/>
      <c r="D63" s="16"/>
      <c r="E63" s="16"/>
      <c r="F63" s="17"/>
      <c r="G63" s="17"/>
      <c r="H63" s="17"/>
      <c r="I63" s="16"/>
      <c r="J63" s="16"/>
      <c r="K63" s="16"/>
      <c r="L63" s="16"/>
      <c r="M63" s="19"/>
      <c r="N63" s="16"/>
      <c r="O63" s="16"/>
      <c r="P63" s="16"/>
      <c r="Q63" s="16"/>
      <c r="R63" s="16"/>
      <c r="S63" s="21"/>
      <c r="T63" s="14"/>
      <c r="U63" s="22"/>
      <c r="V63" s="1"/>
      <c r="W63" s="14"/>
      <c r="X63" s="14"/>
      <c r="Y63" s="14"/>
      <c r="Z63" s="14"/>
      <c r="AA63" s="2"/>
      <c r="AB63" s="14"/>
      <c r="AC63" s="14"/>
      <c r="AD63" s="14"/>
      <c r="AE63" s="25"/>
      <c r="AF63" s="25"/>
      <c r="AG63" s="25"/>
    </row>
    <row r="64" spans="1:33" ht="15.75" customHeight="1" x14ac:dyDescent="0.2">
      <c r="A64" s="14"/>
      <c r="B64" s="14"/>
      <c r="C64" s="44"/>
      <c r="D64" s="16"/>
      <c r="E64" s="16"/>
      <c r="F64" s="17"/>
      <c r="G64" s="17"/>
      <c r="H64" s="17"/>
      <c r="I64" s="16"/>
      <c r="J64" s="16"/>
      <c r="K64" s="16"/>
      <c r="L64" s="16"/>
      <c r="M64" s="19"/>
      <c r="N64" s="16"/>
      <c r="O64" s="16"/>
      <c r="P64" s="16"/>
      <c r="Q64" s="16"/>
      <c r="R64" s="16"/>
      <c r="S64" s="21"/>
      <c r="T64" s="14"/>
      <c r="U64" s="22"/>
      <c r="V64" s="1"/>
      <c r="W64" s="14"/>
      <c r="X64" s="14"/>
      <c r="Y64" s="14"/>
      <c r="Z64" s="14"/>
      <c r="AA64" s="2"/>
      <c r="AB64" s="14"/>
      <c r="AC64" s="14"/>
      <c r="AD64" s="14"/>
      <c r="AE64" s="25"/>
      <c r="AF64" s="25"/>
      <c r="AG64" s="25"/>
    </row>
    <row r="65" spans="1:33" ht="15.75" customHeight="1" x14ac:dyDescent="0.2">
      <c r="A65" s="14"/>
      <c r="B65" s="14"/>
      <c r="C65" s="44"/>
      <c r="D65" s="16"/>
      <c r="E65" s="16"/>
      <c r="F65" s="17"/>
      <c r="G65" s="17"/>
      <c r="H65" s="17"/>
      <c r="I65" s="16"/>
      <c r="J65" s="16"/>
      <c r="K65" s="16"/>
      <c r="L65" s="16"/>
      <c r="M65" s="19"/>
      <c r="N65" s="16"/>
      <c r="O65" s="16"/>
      <c r="P65" s="16"/>
      <c r="Q65" s="16"/>
      <c r="R65" s="16"/>
      <c r="S65" s="21"/>
      <c r="T65" s="14"/>
      <c r="U65" s="22"/>
      <c r="V65" s="1"/>
      <c r="W65" s="14"/>
      <c r="X65" s="14"/>
      <c r="Y65" s="14"/>
      <c r="Z65" s="14"/>
      <c r="AA65" s="2"/>
      <c r="AB65" s="14"/>
      <c r="AC65" s="14"/>
      <c r="AD65" s="14"/>
      <c r="AE65" s="25"/>
      <c r="AF65" s="25"/>
      <c r="AG65" s="25"/>
    </row>
    <row r="66" spans="1:33" ht="15.75" customHeight="1" x14ac:dyDescent="0.2">
      <c r="A66" s="14"/>
      <c r="B66" s="14"/>
      <c r="C66" s="44"/>
      <c r="D66" s="16"/>
      <c r="E66" s="16"/>
      <c r="F66" s="17"/>
      <c r="G66" s="17"/>
      <c r="H66" s="17"/>
      <c r="I66" s="16"/>
      <c r="J66" s="16"/>
      <c r="K66" s="16"/>
      <c r="L66" s="16"/>
      <c r="M66" s="19"/>
      <c r="N66" s="16"/>
      <c r="O66" s="16"/>
      <c r="P66" s="16"/>
      <c r="Q66" s="16"/>
      <c r="R66" s="16"/>
      <c r="S66" s="21"/>
      <c r="T66" s="14"/>
      <c r="U66" s="22"/>
      <c r="V66" s="1"/>
      <c r="W66" s="14"/>
      <c r="X66" s="14"/>
      <c r="Y66" s="14"/>
      <c r="Z66" s="14"/>
      <c r="AA66" s="2"/>
      <c r="AB66" s="14"/>
      <c r="AC66" s="14"/>
      <c r="AD66" s="14"/>
      <c r="AE66" s="25"/>
      <c r="AF66" s="25"/>
      <c r="AG66" s="25"/>
    </row>
    <row r="67" spans="1:33" ht="15.75" customHeight="1" x14ac:dyDescent="0.2">
      <c r="A67" s="14"/>
      <c r="B67" s="14"/>
      <c r="C67" s="44"/>
      <c r="D67" s="16"/>
      <c r="E67" s="16"/>
      <c r="F67" s="17"/>
      <c r="G67" s="17"/>
      <c r="H67" s="17"/>
      <c r="I67" s="16"/>
      <c r="J67" s="16"/>
      <c r="K67" s="16"/>
      <c r="L67" s="16"/>
      <c r="M67" s="19"/>
      <c r="N67" s="16"/>
      <c r="O67" s="16"/>
      <c r="P67" s="16"/>
      <c r="Q67" s="16"/>
      <c r="R67" s="16"/>
      <c r="S67" s="21"/>
      <c r="T67" s="14"/>
      <c r="U67" s="22"/>
      <c r="V67" s="1"/>
      <c r="W67" s="14"/>
      <c r="X67" s="14"/>
      <c r="Y67" s="14"/>
      <c r="Z67" s="14"/>
      <c r="AA67" s="2"/>
      <c r="AB67" s="14"/>
      <c r="AC67" s="14"/>
      <c r="AD67" s="14"/>
      <c r="AE67" s="25"/>
      <c r="AF67" s="25"/>
      <c r="AG67" s="25"/>
    </row>
    <row r="68" spans="1:33" ht="15.75" customHeight="1" x14ac:dyDescent="0.2">
      <c r="A68" s="14"/>
      <c r="B68" s="14"/>
      <c r="C68" s="44"/>
      <c r="D68" s="16"/>
      <c r="E68" s="16"/>
      <c r="F68" s="17"/>
      <c r="G68" s="17"/>
      <c r="H68" s="17"/>
      <c r="I68" s="16"/>
      <c r="J68" s="16"/>
      <c r="K68" s="16"/>
      <c r="L68" s="16"/>
      <c r="M68" s="19"/>
      <c r="N68" s="16"/>
      <c r="O68" s="16"/>
      <c r="P68" s="16"/>
      <c r="Q68" s="16"/>
      <c r="R68" s="16"/>
      <c r="S68" s="21"/>
      <c r="T68" s="14"/>
      <c r="U68" s="22"/>
      <c r="V68" s="1"/>
      <c r="W68" s="14"/>
      <c r="X68" s="14"/>
      <c r="Y68" s="14"/>
      <c r="Z68" s="14"/>
      <c r="AA68" s="2"/>
      <c r="AB68" s="14"/>
      <c r="AC68" s="14"/>
      <c r="AD68" s="14"/>
      <c r="AE68" s="25"/>
      <c r="AF68" s="25"/>
      <c r="AG68" s="25"/>
    </row>
    <row r="69" spans="1:33" ht="15.75" customHeight="1" x14ac:dyDescent="0.2">
      <c r="A69" s="14"/>
      <c r="B69" s="14"/>
      <c r="C69" s="44"/>
      <c r="D69" s="16"/>
      <c r="E69" s="16"/>
      <c r="F69" s="17"/>
      <c r="G69" s="17"/>
      <c r="H69" s="17"/>
      <c r="I69" s="16"/>
      <c r="J69" s="16"/>
      <c r="K69" s="16"/>
      <c r="L69" s="16"/>
      <c r="M69" s="19"/>
      <c r="N69" s="16"/>
      <c r="O69" s="16"/>
      <c r="P69" s="16"/>
      <c r="Q69" s="16"/>
      <c r="R69" s="16"/>
      <c r="S69" s="21"/>
      <c r="T69" s="14"/>
      <c r="U69" s="22"/>
      <c r="V69" s="1"/>
      <c r="W69" s="14"/>
      <c r="X69" s="14"/>
      <c r="Y69" s="14"/>
      <c r="Z69" s="14"/>
      <c r="AA69" s="2"/>
      <c r="AB69" s="14"/>
      <c r="AC69" s="14"/>
      <c r="AD69" s="14"/>
      <c r="AE69" s="25"/>
      <c r="AF69" s="25"/>
      <c r="AG69" s="25"/>
    </row>
    <row r="70" spans="1:33" ht="15.75" customHeight="1" x14ac:dyDescent="0.2">
      <c r="A70" s="14"/>
      <c r="B70" s="14"/>
      <c r="C70" s="44"/>
      <c r="D70" s="16"/>
      <c r="E70" s="16"/>
      <c r="F70" s="17"/>
      <c r="G70" s="17"/>
      <c r="H70" s="17"/>
      <c r="I70" s="16"/>
      <c r="J70" s="16"/>
      <c r="K70" s="16"/>
      <c r="L70" s="16"/>
      <c r="M70" s="19"/>
      <c r="N70" s="16"/>
      <c r="O70" s="16"/>
      <c r="P70" s="16"/>
      <c r="Q70" s="16"/>
      <c r="R70" s="16"/>
      <c r="S70" s="21"/>
      <c r="T70" s="14"/>
      <c r="U70" s="22"/>
      <c r="V70" s="1"/>
      <c r="W70" s="14"/>
      <c r="X70" s="14"/>
      <c r="Y70" s="14"/>
      <c r="Z70" s="14"/>
      <c r="AA70" s="2"/>
      <c r="AB70" s="14"/>
      <c r="AC70" s="14"/>
      <c r="AD70" s="14"/>
      <c r="AE70" s="25"/>
      <c r="AF70" s="25"/>
      <c r="AG70" s="25"/>
    </row>
    <row r="71" spans="1:33" ht="15.75" customHeight="1" x14ac:dyDescent="0.2">
      <c r="A71" s="14"/>
      <c r="B71" s="14"/>
      <c r="C71" s="44"/>
      <c r="D71" s="16"/>
      <c r="E71" s="16"/>
      <c r="F71" s="17"/>
      <c r="G71" s="17"/>
      <c r="H71" s="17"/>
      <c r="I71" s="16"/>
      <c r="J71" s="16"/>
      <c r="K71" s="16"/>
      <c r="L71" s="16"/>
      <c r="M71" s="19"/>
      <c r="N71" s="16"/>
      <c r="O71" s="16"/>
      <c r="P71" s="16"/>
      <c r="Q71" s="16"/>
      <c r="R71" s="16"/>
      <c r="S71" s="21"/>
      <c r="T71" s="14"/>
      <c r="U71" s="22"/>
      <c r="V71" s="1"/>
      <c r="W71" s="14"/>
      <c r="X71" s="14"/>
      <c r="Y71" s="14"/>
      <c r="Z71" s="14"/>
      <c r="AA71" s="2"/>
      <c r="AB71" s="14"/>
      <c r="AC71" s="14"/>
      <c r="AD71" s="14"/>
      <c r="AE71" s="25"/>
      <c r="AF71" s="25"/>
      <c r="AG71" s="25"/>
    </row>
    <row r="72" spans="1:33" ht="15.75" customHeight="1" x14ac:dyDescent="0.2">
      <c r="A72" s="14"/>
      <c r="B72" s="14"/>
      <c r="C72" s="44"/>
      <c r="D72" s="16"/>
      <c r="E72" s="16"/>
      <c r="F72" s="17"/>
      <c r="G72" s="17"/>
      <c r="H72" s="17"/>
      <c r="I72" s="16"/>
      <c r="J72" s="16"/>
      <c r="K72" s="16"/>
      <c r="L72" s="16"/>
      <c r="M72" s="19"/>
      <c r="N72" s="16"/>
      <c r="O72" s="16"/>
      <c r="P72" s="16"/>
      <c r="Q72" s="16"/>
      <c r="R72" s="16"/>
      <c r="S72" s="21"/>
      <c r="T72" s="14"/>
      <c r="U72" s="22"/>
      <c r="V72" s="1"/>
      <c r="W72" s="14"/>
      <c r="X72" s="14"/>
      <c r="Y72" s="14"/>
      <c r="Z72" s="14"/>
      <c r="AA72" s="2"/>
      <c r="AB72" s="14"/>
      <c r="AC72" s="14"/>
      <c r="AD72" s="14"/>
      <c r="AE72" s="25"/>
      <c r="AF72" s="25"/>
      <c r="AG72" s="25"/>
    </row>
    <row r="73" spans="1:33" ht="15.75" customHeight="1" x14ac:dyDescent="0.2">
      <c r="A73" s="14"/>
      <c r="B73" s="14"/>
      <c r="C73" s="44"/>
      <c r="D73" s="16"/>
      <c r="E73" s="16"/>
      <c r="F73" s="17"/>
      <c r="G73" s="17"/>
      <c r="H73" s="17"/>
      <c r="I73" s="16"/>
      <c r="J73" s="16"/>
      <c r="K73" s="16"/>
      <c r="L73" s="16"/>
      <c r="M73" s="19"/>
      <c r="N73" s="16"/>
      <c r="O73" s="16"/>
      <c r="P73" s="16"/>
      <c r="Q73" s="16"/>
      <c r="R73" s="16"/>
      <c r="S73" s="21"/>
      <c r="T73" s="14"/>
      <c r="U73" s="22"/>
      <c r="V73" s="1"/>
      <c r="W73" s="14"/>
      <c r="X73" s="14"/>
      <c r="Y73" s="14"/>
      <c r="Z73" s="14"/>
      <c r="AA73" s="2"/>
      <c r="AB73" s="14"/>
      <c r="AC73" s="14"/>
      <c r="AD73" s="14"/>
      <c r="AE73" s="25"/>
      <c r="AF73" s="25"/>
      <c r="AG73" s="25"/>
    </row>
    <row r="74" spans="1:33" ht="15.75" customHeight="1" x14ac:dyDescent="0.2">
      <c r="A74" s="14"/>
      <c r="B74" s="14"/>
      <c r="C74" s="44"/>
      <c r="D74" s="16"/>
      <c r="E74" s="16"/>
      <c r="F74" s="17"/>
      <c r="G74" s="17"/>
      <c r="H74" s="17"/>
      <c r="I74" s="16"/>
      <c r="J74" s="16"/>
      <c r="K74" s="16"/>
      <c r="L74" s="16"/>
      <c r="M74" s="19"/>
      <c r="N74" s="16"/>
      <c r="O74" s="16"/>
      <c r="P74" s="16"/>
      <c r="Q74" s="16"/>
      <c r="R74" s="16"/>
      <c r="S74" s="21"/>
      <c r="T74" s="14"/>
      <c r="U74" s="22"/>
      <c r="V74" s="1"/>
      <c r="W74" s="14"/>
      <c r="X74" s="14"/>
      <c r="Y74" s="14"/>
      <c r="Z74" s="14"/>
      <c r="AA74" s="2"/>
      <c r="AB74" s="14"/>
      <c r="AC74" s="14"/>
      <c r="AD74" s="14"/>
      <c r="AE74" s="25"/>
      <c r="AF74" s="25"/>
      <c r="AG74" s="25"/>
    </row>
    <row r="75" spans="1:33" ht="15.75" customHeight="1" x14ac:dyDescent="0.2">
      <c r="A75" s="14"/>
      <c r="B75" s="14"/>
      <c r="C75" s="44"/>
      <c r="D75" s="16"/>
      <c r="E75" s="16"/>
      <c r="F75" s="17"/>
      <c r="G75" s="17"/>
      <c r="H75" s="17"/>
      <c r="I75" s="16"/>
      <c r="J75" s="16"/>
      <c r="K75" s="16"/>
      <c r="L75" s="16"/>
      <c r="M75" s="19"/>
      <c r="N75" s="16"/>
      <c r="O75" s="16"/>
      <c r="P75" s="16"/>
      <c r="Q75" s="16"/>
      <c r="R75" s="16"/>
      <c r="S75" s="21"/>
      <c r="T75" s="14"/>
      <c r="U75" s="22"/>
      <c r="V75" s="1"/>
      <c r="W75" s="14"/>
      <c r="X75" s="14"/>
      <c r="Y75" s="14"/>
      <c r="Z75" s="14"/>
      <c r="AA75" s="2"/>
      <c r="AB75" s="14"/>
      <c r="AC75" s="14"/>
      <c r="AD75" s="14"/>
      <c r="AE75" s="25"/>
      <c r="AF75" s="25"/>
      <c r="AG75" s="25"/>
    </row>
    <row r="76" spans="1:33" ht="15.75" customHeight="1" x14ac:dyDescent="0.2">
      <c r="A76" s="14"/>
      <c r="B76" s="14"/>
      <c r="C76" s="44"/>
      <c r="D76" s="16"/>
      <c r="E76" s="16"/>
      <c r="F76" s="17"/>
      <c r="G76" s="17"/>
      <c r="H76" s="17"/>
      <c r="I76" s="16"/>
      <c r="J76" s="16"/>
      <c r="K76" s="16"/>
      <c r="L76" s="16"/>
      <c r="M76" s="19"/>
      <c r="N76" s="16"/>
      <c r="O76" s="16"/>
      <c r="P76" s="16"/>
      <c r="Q76" s="16"/>
      <c r="R76" s="16"/>
      <c r="S76" s="21"/>
      <c r="T76" s="14"/>
      <c r="U76" s="22"/>
      <c r="V76" s="1"/>
      <c r="W76" s="14"/>
      <c r="X76" s="14"/>
      <c r="Y76" s="14"/>
      <c r="Z76" s="14"/>
      <c r="AA76" s="2"/>
      <c r="AB76" s="14"/>
      <c r="AC76" s="14"/>
      <c r="AD76" s="14"/>
      <c r="AE76" s="25"/>
      <c r="AF76" s="25"/>
      <c r="AG76" s="25"/>
    </row>
    <row r="77" spans="1:33" ht="15.75" customHeight="1" x14ac:dyDescent="0.2">
      <c r="A77" s="14"/>
      <c r="B77" s="14"/>
      <c r="C77" s="44"/>
      <c r="D77" s="16"/>
      <c r="E77" s="16"/>
      <c r="F77" s="17"/>
      <c r="G77" s="17"/>
      <c r="H77" s="17"/>
      <c r="I77" s="16"/>
      <c r="J77" s="16"/>
      <c r="K77" s="16"/>
      <c r="L77" s="16"/>
      <c r="M77" s="19"/>
      <c r="N77" s="16"/>
      <c r="O77" s="16"/>
      <c r="P77" s="16"/>
      <c r="Q77" s="16"/>
      <c r="R77" s="16"/>
      <c r="S77" s="21"/>
      <c r="T77" s="14"/>
      <c r="U77" s="22"/>
      <c r="V77" s="1"/>
      <c r="W77" s="14"/>
      <c r="X77" s="14"/>
      <c r="Y77" s="14"/>
      <c r="Z77" s="14"/>
      <c r="AA77" s="2"/>
      <c r="AB77" s="14"/>
      <c r="AC77" s="14"/>
      <c r="AD77" s="14"/>
      <c r="AE77" s="25"/>
      <c r="AF77" s="25"/>
      <c r="AG77" s="25"/>
    </row>
    <row r="78" spans="1:33" ht="15.75" customHeight="1" x14ac:dyDescent="0.2">
      <c r="A78" s="14"/>
      <c r="B78" s="14"/>
      <c r="C78" s="44"/>
      <c r="D78" s="16"/>
      <c r="E78" s="16"/>
      <c r="F78" s="17"/>
      <c r="G78" s="17"/>
      <c r="H78" s="17"/>
      <c r="I78" s="16"/>
      <c r="J78" s="16"/>
      <c r="K78" s="16"/>
      <c r="L78" s="16"/>
      <c r="M78" s="19"/>
      <c r="N78" s="16"/>
      <c r="O78" s="16"/>
      <c r="P78" s="16"/>
      <c r="Q78" s="16"/>
      <c r="R78" s="16"/>
      <c r="S78" s="21"/>
      <c r="T78" s="14"/>
      <c r="U78" s="22"/>
      <c r="V78" s="1"/>
      <c r="W78" s="14"/>
      <c r="X78" s="14"/>
      <c r="Y78" s="14"/>
      <c r="Z78" s="14"/>
      <c r="AA78" s="2"/>
      <c r="AB78" s="14"/>
      <c r="AC78" s="14"/>
      <c r="AD78" s="14"/>
      <c r="AE78" s="25"/>
      <c r="AF78" s="25"/>
      <c r="AG78" s="25"/>
    </row>
    <row r="79" spans="1:33" ht="15.75" customHeight="1" x14ac:dyDescent="0.2">
      <c r="A79" s="14"/>
      <c r="B79" s="14"/>
      <c r="C79" s="44"/>
      <c r="D79" s="16"/>
      <c r="E79" s="16"/>
      <c r="F79" s="17"/>
      <c r="G79" s="17"/>
      <c r="H79" s="17"/>
      <c r="I79" s="16"/>
      <c r="J79" s="16"/>
      <c r="K79" s="16"/>
      <c r="L79" s="16"/>
      <c r="M79" s="19"/>
      <c r="N79" s="16"/>
      <c r="O79" s="16"/>
      <c r="P79" s="16"/>
      <c r="Q79" s="16"/>
      <c r="R79" s="16"/>
      <c r="S79" s="21"/>
      <c r="T79" s="14"/>
      <c r="U79" s="22"/>
      <c r="V79" s="1"/>
      <c r="W79" s="14"/>
      <c r="X79" s="14"/>
      <c r="Y79" s="14"/>
      <c r="Z79" s="14"/>
      <c r="AA79" s="2"/>
      <c r="AB79" s="14"/>
      <c r="AC79" s="14"/>
      <c r="AD79" s="14"/>
      <c r="AE79" s="25"/>
      <c r="AF79" s="25"/>
      <c r="AG79" s="25"/>
    </row>
    <row r="80" spans="1:33" ht="15.75" customHeight="1" x14ac:dyDescent="0.2">
      <c r="A80" s="14"/>
      <c r="B80" s="14"/>
      <c r="C80" s="44"/>
      <c r="D80" s="16"/>
      <c r="E80" s="16"/>
      <c r="F80" s="17"/>
      <c r="G80" s="17"/>
      <c r="H80" s="17"/>
      <c r="I80" s="16"/>
      <c r="J80" s="16"/>
      <c r="K80" s="16"/>
      <c r="L80" s="16"/>
      <c r="M80" s="19"/>
      <c r="N80" s="16"/>
      <c r="O80" s="16"/>
      <c r="P80" s="16"/>
      <c r="Q80" s="16"/>
      <c r="R80" s="16"/>
      <c r="S80" s="21"/>
      <c r="T80" s="14"/>
      <c r="U80" s="22"/>
      <c r="V80" s="1"/>
      <c r="W80" s="14"/>
      <c r="X80" s="14"/>
      <c r="Y80" s="14"/>
      <c r="Z80" s="14"/>
      <c r="AA80" s="2"/>
      <c r="AB80" s="14"/>
      <c r="AC80" s="14"/>
      <c r="AD80" s="14"/>
      <c r="AE80" s="25"/>
      <c r="AF80" s="25"/>
      <c r="AG80" s="25"/>
    </row>
    <row r="81" spans="1:33" ht="15.75" customHeight="1" x14ac:dyDescent="0.2">
      <c r="A81" s="14"/>
      <c r="B81" s="14"/>
      <c r="C81" s="44"/>
      <c r="D81" s="16"/>
      <c r="E81" s="16"/>
      <c r="F81" s="17"/>
      <c r="G81" s="17"/>
      <c r="H81" s="17"/>
      <c r="I81" s="16"/>
      <c r="J81" s="16"/>
      <c r="K81" s="16"/>
      <c r="L81" s="16"/>
      <c r="M81" s="19"/>
      <c r="N81" s="16"/>
      <c r="O81" s="16"/>
      <c r="P81" s="16"/>
      <c r="Q81" s="16"/>
      <c r="R81" s="16"/>
      <c r="S81" s="21"/>
      <c r="T81" s="14"/>
      <c r="U81" s="22"/>
      <c r="V81" s="1"/>
      <c r="W81" s="14"/>
      <c r="X81" s="14"/>
      <c r="Y81" s="14"/>
      <c r="Z81" s="14"/>
      <c r="AA81" s="2"/>
      <c r="AB81" s="14"/>
      <c r="AC81" s="14"/>
      <c r="AD81" s="14"/>
      <c r="AE81" s="25"/>
      <c r="AF81" s="25"/>
      <c r="AG81" s="25"/>
    </row>
    <row r="82" spans="1:33" ht="15.75" customHeight="1" x14ac:dyDescent="0.2">
      <c r="A82" s="14"/>
      <c r="B82" s="14"/>
      <c r="C82" s="44"/>
      <c r="D82" s="16"/>
      <c r="E82" s="16"/>
      <c r="F82" s="17"/>
      <c r="G82" s="17"/>
      <c r="H82" s="17"/>
      <c r="I82" s="16"/>
      <c r="J82" s="16"/>
      <c r="K82" s="16"/>
      <c r="L82" s="16"/>
      <c r="M82" s="19"/>
      <c r="N82" s="16"/>
      <c r="O82" s="16"/>
      <c r="P82" s="16"/>
      <c r="Q82" s="16"/>
      <c r="R82" s="16"/>
      <c r="S82" s="21"/>
      <c r="T82" s="14"/>
      <c r="U82" s="22"/>
      <c r="V82" s="1"/>
      <c r="W82" s="14"/>
      <c r="X82" s="14"/>
      <c r="Y82" s="14"/>
      <c r="Z82" s="14"/>
      <c r="AA82" s="2"/>
      <c r="AB82" s="14"/>
      <c r="AC82" s="14"/>
      <c r="AD82" s="14"/>
      <c r="AE82" s="25"/>
      <c r="AF82" s="25"/>
      <c r="AG82" s="25"/>
    </row>
    <row r="83" spans="1:33" ht="15.75" customHeight="1" x14ac:dyDescent="0.2">
      <c r="A83" s="14"/>
      <c r="B83" s="14"/>
      <c r="C83" s="44"/>
      <c r="D83" s="16"/>
      <c r="E83" s="16"/>
      <c r="F83" s="17"/>
      <c r="G83" s="17"/>
      <c r="H83" s="17"/>
      <c r="I83" s="16"/>
      <c r="J83" s="16"/>
      <c r="K83" s="16"/>
      <c r="L83" s="16"/>
      <c r="M83" s="19"/>
      <c r="N83" s="16"/>
      <c r="O83" s="16"/>
      <c r="P83" s="16"/>
      <c r="Q83" s="16"/>
      <c r="R83" s="16"/>
      <c r="S83" s="21"/>
      <c r="T83" s="14"/>
      <c r="U83" s="22"/>
      <c r="V83" s="1"/>
      <c r="W83" s="14"/>
      <c r="X83" s="14"/>
      <c r="Y83" s="14"/>
      <c r="Z83" s="14"/>
      <c r="AA83" s="2"/>
      <c r="AB83" s="14"/>
      <c r="AC83" s="14"/>
      <c r="AD83" s="14"/>
      <c r="AE83" s="25"/>
      <c r="AF83" s="25"/>
      <c r="AG83" s="25"/>
    </row>
    <row r="84" spans="1:33" ht="15.75" customHeight="1" x14ac:dyDescent="0.2">
      <c r="A84" s="14"/>
      <c r="B84" s="14"/>
      <c r="C84" s="44"/>
      <c r="D84" s="16"/>
      <c r="E84" s="16"/>
      <c r="F84" s="17"/>
      <c r="G84" s="17"/>
      <c r="H84" s="17"/>
      <c r="I84" s="16"/>
      <c r="J84" s="16"/>
      <c r="K84" s="16"/>
      <c r="L84" s="16"/>
      <c r="M84" s="19"/>
      <c r="N84" s="16"/>
      <c r="O84" s="16"/>
      <c r="P84" s="16"/>
      <c r="Q84" s="16"/>
      <c r="R84" s="16"/>
      <c r="S84" s="21"/>
      <c r="T84" s="14"/>
      <c r="U84" s="22"/>
      <c r="V84" s="1"/>
      <c r="W84" s="14"/>
      <c r="X84" s="14"/>
      <c r="Y84" s="14"/>
      <c r="Z84" s="14"/>
      <c r="AA84" s="2"/>
      <c r="AB84" s="14"/>
      <c r="AC84" s="14"/>
      <c r="AD84" s="14"/>
      <c r="AE84" s="25"/>
      <c r="AF84" s="25"/>
      <c r="AG84" s="25"/>
    </row>
    <row r="85" spans="1:33" ht="15.75" customHeight="1" x14ac:dyDescent="0.2">
      <c r="A85" s="14"/>
      <c r="B85" s="14"/>
      <c r="C85" s="44"/>
      <c r="D85" s="16"/>
      <c r="E85" s="16"/>
      <c r="F85" s="17"/>
      <c r="G85" s="17"/>
      <c r="H85" s="17"/>
      <c r="I85" s="16"/>
      <c r="J85" s="16"/>
      <c r="K85" s="16"/>
      <c r="L85" s="16"/>
      <c r="M85" s="19"/>
      <c r="N85" s="16"/>
      <c r="O85" s="16"/>
      <c r="P85" s="16"/>
      <c r="Q85" s="16"/>
      <c r="R85" s="16"/>
      <c r="S85" s="21"/>
      <c r="T85" s="14"/>
      <c r="U85" s="22"/>
      <c r="V85" s="1"/>
      <c r="W85" s="14"/>
      <c r="X85" s="14"/>
      <c r="Y85" s="14"/>
      <c r="Z85" s="14"/>
      <c r="AA85" s="2"/>
      <c r="AB85" s="14"/>
      <c r="AC85" s="14"/>
      <c r="AD85" s="14"/>
      <c r="AE85" s="25"/>
      <c r="AF85" s="25"/>
      <c r="AG85" s="25"/>
    </row>
    <row r="86" spans="1:33" ht="15.75" customHeight="1" x14ac:dyDescent="0.2">
      <c r="A86" s="14"/>
      <c r="B86" s="14"/>
      <c r="C86" s="44"/>
      <c r="D86" s="16"/>
      <c r="E86" s="16"/>
      <c r="F86" s="17"/>
      <c r="G86" s="17"/>
      <c r="H86" s="17"/>
      <c r="I86" s="16"/>
      <c r="J86" s="16"/>
      <c r="K86" s="16"/>
      <c r="L86" s="16"/>
      <c r="M86" s="19"/>
      <c r="N86" s="16"/>
      <c r="O86" s="16"/>
      <c r="P86" s="16"/>
      <c r="Q86" s="16"/>
      <c r="R86" s="16"/>
      <c r="S86" s="21"/>
      <c r="T86" s="14"/>
      <c r="U86" s="22"/>
      <c r="V86" s="1"/>
      <c r="W86" s="14"/>
      <c r="X86" s="14"/>
      <c r="Y86" s="14"/>
      <c r="Z86" s="14"/>
      <c r="AA86" s="2"/>
      <c r="AB86" s="14"/>
      <c r="AC86" s="14"/>
      <c r="AD86" s="14"/>
      <c r="AE86" s="25"/>
      <c r="AF86" s="25"/>
      <c r="AG86" s="25"/>
    </row>
    <row r="87" spans="1:33" ht="15.75" customHeight="1" x14ac:dyDescent="0.2">
      <c r="A87" s="14"/>
      <c r="B87" s="14"/>
      <c r="C87" s="44"/>
      <c r="D87" s="16"/>
      <c r="E87" s="16"/>
      <c r="F87" s="17"/>
      <c r="G87" s="17"/>
      <c r="H87" s="17"/>
      <c r="I87" s="16"/>
      <c r="J87" s="16"/>
      <c r="K87" s="16"/>
      <c r="L87" s="16"/>
      <c r="M87" s="19"/>
      <c r="N87" s="16"/>
      <c r="O87" s="16"/>
      <c r="P87" s="16"/>
      <c r="Q87" s="16"/>
      <c r="R87" s="16"/>
      <c r="S87" s="21"/>
      <c r="T87" s="14"/>
      <c r="U87" s="22"/>
      <c r="V87" s="1"/>
      <c r="W87" s="14"/>
      <c r="X87" s="14"/>
      <c r="Y87" s="14"/>
      <c r="Z87" s="14"/>
      <c r="AA87" s="2"/>
      <c r="AB87" s="14"/>
      <c r="AC87" s="14"/>
      <c r="AD87" s="14"/>
      <c r="AE87" s="25"/>
      <c r="AF87" s="25"/>
      <c r="AG87" s="25"/>
    </row>
    <row r="88" spans="1:33" ht="15.75" customHeight="1" x14ac:dyDescent="0.2">
      <c r="A88" s="14"/>
      <c r="B88" s="14"/>
      <c r="C88" s="44"/>
      <c r="D88" s="16"/>
      <c r="E88" s="16"/>
      <c r="F88" s="17"/>
      <c r="G88" s="17"/>
      <c r="H88" s="17"/>
      <c r="I88" s="16"/>
      <c r="J88" s="16"/>
      <c r="K88" s="16"/>
      <c r="L88" s="16"/>
      <c r="M88" s="19"/>
      <c r="N88" s="16"/>
      <c r="O88" s="16"/>
      <c r="P88" s="16"/>
      <c r="Q88" s="16"/>
      <c r="R88" s="16"/>
      <c r="S88" s="21"/>
      <c r="T88" s="14"/>
      <c r="U88" s="22"/>
      <c r="V88" s="1"/>
      <c r="W88" s="14"/>
      <c r="X88" s="14"/>
      <c r="Y88" s="14"/>
      <c r="Z88" s="14"/>
      <c r="AA88" s="2"/>
      <c r="AB88" s="14"/>
      <c r="AC88" s="14"/>
      <c r="AD88" s="14"/>
      <c r="AE88" s="25"/>
      <c r="AF88" s="25"/>
      <c r="AG88" s="25"/>
    </row>
    <row r="89" spans="1:33" ht="15.75" customHeight="1" x14ac:dyDescent="0.2">
      <c r="A89" s="14"/>
      <c r="B89" s="14"/>
      <c r="C89" s="44"/>
      <c r="D89" s="16"/>
      <c r="E89" s="16"/>
      <c r="F89" s="17"/>
      <c r="G89" s="17"/>
      <c r="H89" s="17"/>
      <c r="I89" s="16"/>
      <c r="J89" s="16"/>
      <c r="K89" s="16"/>
      <c r="L89" s="16"/>
      <c r="M89" s="19"/>
      <c r="N89" s="16"/>
      <c r="O89" s="16"/>
      <c r="P89" s="16"/>
      <c r="Q89" s="16"/>
      <c r="R89" s="16"/>
      <c r="S89" s="21"/>
      <c r="T89" s="14"/>
      <c r="U89" s="22"/>
      <c r="V89" s="1"/>
      <c r="W89" s="14"/>
      <c r="X89" s="14"/>
      <c r="Y89" s="14"/>
      <c r="Z89" s="14"/>
      <c r="AA89" s="2"/>
      <c r="AB89" s="14"/>
      <c r="AC89" s="14"/>
      <c r="AD89" s="14"/>
      <c r="AE89" s="25"/>
      <c r="AF89" s="25"/>
      <c r="AG89" s="25"/>
    </row>
    <row r="90" spans="1:33" ht="15.75" customHeight="1" x14ac:dyDescent="0.2">
      <c r="A90" s="14"/>
      <c r="B90" s="14"/>
      <c r="C90" s="44"/>
      <c r="D90" s="16"/>
      <c r="E90" s="16"/>
      <c r="F90" s="17"/>
      <c r="G90" s="17"/>
      <c r="H90" s="17"/>
      <c r="I90" s="16"/>
      <c r="J90" s="16"/>
      <c r="K90" s="16"/>
      <c r="L90" s="16"/>
      <c r="M90" s="19"/>
      <c r="N90" s="16"/>
      <c r="O90" s="16"/>
      <c r="P90" s="16"/>
      <c r="Q90" s="16"/>
      <c r="R90" s="16"/>
      <c r="S90" s="21"/>
      <c r="T90" s="14"/>
      <c r="U90" s="22"/>
      <c r="V90" s="1"/>
      <c r="W90" s="14"/>
      <c r="X90" s="14"/>
      <c r="Y90" s="14"/>
      <c r="Z90" s="14"/>
      <c r="AA90" s="2"/>
      <c r="AB90" s="14"/>
      <c r="AC90" s="14"/>
      <c r="AD90" s="14"/>
      <c r="AE90" s="25"/>
      <c r="AF90" s="25"/>
      <c r="AG90" s="25"/>
    </row>
    <row r="91" spans="1:33" ht="15.75" customHeight="1" x14ac:dyDescent="0.2">
      <c r="A91" s="14"/>
      <c r="B91" s="14"/>
      <c r="C91" s="44"/>
      <c r="D91" s="16"/>
      <c r="E91" s="16"/>
      <c r="F91" s="17"/>
      <c r="G91" s="17"/>
      <c r="H91" s="17"/>
      <c r="I91" s="16"/>
      <c r="J91" s="16"/>
      <c r="K91" s="16"/>
      <c r="L91" s="16"/>
      <c r="M91" s="19"/>
      <c r="N91" s="16"/>
      <c r="O91" s="16"/>
      <c r="P91" s="16"/>
      <c r="Q91" s="16"/>
      <c r="R91" s="16"/>
      <c r="S91" s="21"/>
      <c r="T91" s="14"/>
      <c r="U91" s="22"/>
      <c r="V91" s="1"/>
      <c r="W91" s="14"/>
      <c r="X91" s="14"/>
      <c r="Y91" s="14"/>
      <c r="Z91" s="14"/>
      <c r="AA91" s="2"/>
      <c r="AB91" s="14"/>
      <c r="AC91" s="14"/>
      <c r="AD91" s="14"/>
      <c r="AE91" s="25"/>
      <c r="AF91" s="25"/>
      <c r="AG91" s="25"/>
    </row>
    <row r="92" spans="1:33" ht="15.75" customHeight="1" x14ac:dyDescent="0.2">
      <c r="A92" s="14"/>
      <c r="B92" s="14"/>
      <c r="C92" s="44"/>
      <c r="D92" s="16"/>
      <c r="E92" s="16"/>
      <c r="F92" s="17"/>
      <c r="G92" s="17"/>
      <c r="H92" s="17"/>
      <c r="I92" s="16"/>
      <c r="J92" s="16"/>
      <c r="K92" s="16"/>
      <c r="L92" s="16"/>
      <c r="M92" s="19"/>
      <c r="N92" s="16"/>
      <c r="O92" s="16"/>
      <c r="P92" s="16"/>
      <c r="Q92" s="16"/>
      <c r="R92" s="16"/>
      <c r="S92" s="21"/>
      <c r="T92" s="14"/>
      <c r="U92" s="22"/>
      <c r="V92" s="1"/>
      <c r="W92" s="14"/>
      <c r="X92" s="14"/>
      <c r="Y92" s="14"/>
      <c r="Z92" s="14"/>
      <c r="AA92" s="2"/>
      <c r="AB92" s="14"/>
      <c r="AC92" s="14"/>
      <c r="AD92" s="14"/>
      <c r="AE92" s="25"/>
      <c r="AF92" s="25"/>
      <c r="AG92" s="25"/>
    </row>
    <row r="93" spans="1:33" ht="15.75" customHeight="1" x14ac:dyDescent="0.2">
      <c r="A93" s="14"/>
      <c r="B93" s="14"/>
      <c r="C93" s="44"/>
      <c r="D93" s="16"/>
      <c r="E93" s="16"/>
      <c r="F93" s="17"/>
      <c r="G93" s="17"/>
      <c r="H93" s="17"/>
      <c r="I93" s="16"/>
      <c r="J93" s="16"/>
      <c r="K93" s="16"/>
      <c r="L93" s="16"/>
      <c r="M93" s="19"/>
      <c r="N93" s="16"/>
      <c r="O93" s="16"/>
      <c r="P93" s="16"/>
      <c r="Q93" s="16"/>
      <c r="R93" s="16"/>
      <c r="S93" s="21"/>
      <c r="T93" s="14"/>
      <c r="U93" s="22"/>
      <c r="V93" s="1"/>
      <c r="W93" s="14"/>
      <c r="X93" s="14"/>
      <c r="Y93" s="14"/>
      <c r="Z93" s="14"/>
      <c r="AA93" s="2"/>
      <c r="AB93" s="14"/>
      <c r="AC93" s="14"/>
      <c r="AD93" s="14"/>
      <c r="AE93" s="25"/>
      <c r="AF93" s="25"/>
      <c r="AG93" s="25"/>
    </row>
    <row r="94" spans="1:33" ht="15.75" customHeight="1" x14ac:dyDescent="0.2">
      <c r="A94" s="14"/>
      <c r="B94" s="14"/>
      <c r="C94" s="44"/>
      <c r="D94" s="16"/>
      <c r="E94" s="16"/>
      <c r="F94" s="17"/>
      <c r="G94" s="17"/>
      <c r="H94" s="17"/>
      <c r="I94" s="16"/>
      <c r="J94" s="16"/>
      <c r="K94" s="16"/>
      <c r="L94" s="16"/>
      <c r="M94" s="19"/>
      <c r="N94" s="16"/>
      <c r="O94" s="16"/>
      <c r="P94" s="16"/>
      <c r="Q94" s="16"/>
      <c r="R94" s="16"/>
      <c r="S94" s="21"/>
      <c r="T94" s="14"/>
      <c r="U94" s="22"/>
      <c r="V94" s="1"/>
      <c r="W94" s="14"/>
      <c r="X94" s="14"/>
      <c r="Y94" s="14"/>
      <c r="Z94" s="14"/>
      <c r="AA94" s="2"/>
      <c r="AB94" s="14"/>
      <c r="AC94" s="14"/>
      <c r="AD94" s="14"/>
      <c r="AE94" s="25"/>
      <c r="AF94" s="25"/>
      <c r="AG94" s="25"/>
    </row>
    <row r="95" spans="1:33" ht="15.75" customHeight="1" x14ac:dyDescent="0.2">
      <c r="A95" s="14"/>
      <c r="B95" s="14"/>
      <c r="C95" s="44"/>
      <c r="D95" s="16"/>
      <c r="E95" s="16"/>
      <c r="F95" s="17"/>
      <c r="G95" s="17"/>
      <c r="H95" s="17"/>
      <c r="I95" s="16"/>
      <c r="J95" s="16"/>
      <c r="K95" s="16"/>
      <c r="L95" s="16"/>
      <c r="M95" s="19"/>
      <c r="N95" s="16"/>
      <c r="O95" s="16"/>
      <c r="P95" s="16"/>
      <c r="Q95" s="16"/>
      <c r="R95" s="16"/>
      <c r="S95" s="21"/>
      <c r="T95" s="14"/>
      <c r="U95" s="22"/>
      <c r="V95" s="1"/>
      <c r="W95" s="14"/>
      <c r="X95" s="14"/>
      <c r="Y95" s="14"/>
      <c r="Z95" s="14"/>
      <c r="AA95" s="2"/>
      <c r="AB95" s="14"/>
      <c r="AC95" s="14"/>
      <c r="AD95" s="14"/>
      <c r="AE95" s="25"/>
      <c r="AF95" s="25"/>
      <c r="AG95" s="25"/>
    </row>
    <row r="96" spans="1:33" ht="15.75" customHeight="1" x14ac:dyDescent="0.2">
      <c r="A96" s="14"/>
      <c r="B96" s="14"/>
      <c r="C96" s="44"/>
      <c r="D96" s="16"/>
      <c r="E96" s="16"/>
      <c r="F96" s="17"/>
      <c r="G96" s="17"/>
      <c r="H96" s="17"/>
      <c r="I96" s="16"/>
      <c r="J96" s="16"/>
      <c r="K96" s="16"/>
      <c r="L96" s="16"/>
      <c r="M96" s="19"/>
      <c r="N96" s="16"/>
      <c r="O96" s="16"/>
      <c r="P96" s="16"/>
      <c r="Q96" s="16"/>
      <c r="R96" s="16"/>
      <c r="S96" s="21"/>
      <c r="T96" s="14"/>
      <c r="U96" s="22"/>
      <c r="V96" s="1"/>
      <c r="W96" s="14"/>
      <c r="X96" s="14"/>
      <c r="Y96" s="14"/>
      <c r="Z96" s="14"/>
      <c r="AA96" s="2"/>
      <c r="AB96" s="14"/>
      <c r="AC96" s="14"/>
      <c r="AD96" s="14"/>
      <c r="AE96" s="25"/>
      <c r="AF96" s="25"/>
      <c r="AG96" s="25"/>
    </row>
    <row r="97" spans="1:33" ht="15.75" customHeight="1" x14ac:dyDescent="0.2">
      <c r="A97" s="14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45"/>
      <c r="R97" s="45"/>
      <c r="S97" s="21"/>
      <c r="T97" s="14"/>
      <c r="U97" s="14"/>
      <c r="V97" s="14"/>
      <c r="W97" s="14"/>
      <c r="X97" s="14"/>
      <c r="Y97" s="14"/>
      <c r="Z97" s="14"/>
      <c r="AA97" s="2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45"/>
      <c r="R98" s="45"/>
      <c r="S98" s="21"/>
      <c r="T98" s="14"/>
      <c r="U98" s="14"/>
      <c r="V98" s="14"/>
      <c r="W98" s="14"/>
      <c r="X98" s="14"/>
      <c r="Y98" s="14"/>
      <c r="Z98" s="14"/>
      <c r="AA98" s="2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45"/>
      <c r="R99" s="45"/>
      <c r="S99" s="21"/>
      <c r="T99" s="14"/>
      <c r="U99" s="14"/>
      <c r="V99" s="14"/>
      <c r="W99" s="14"/>
      <c r="X99" s="14"/>
      <c r="Y99" s="14"/>
      <c r="Z99" s="14"/>
      <c r="AA99" s="2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45"/>
      <c r="R100" s="45"/>
      <c r="S100" s="21"/>
      <c r="T100" s="14"/>
      <c r="U100" s="14"/>
      <c r="V100" s="14"/>
      <c r="W100" s="14"/>
      <c r="X100" s="14"/>
      <c r="Y100" s="14"/>
      <c r="Z100" s="14"/>
      <c r="AA100" s="2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45"/>
      <c r="R101" s="45"/>
      <c r="S101" s="21"/>
      <c r="T101" s="14"/>
      <c r="U101" s="14"/>
      <c r="V101" s="14"/>
      <c r="W101" s="14"/>
      <c r="X101" s="14"/>
      <c r="Y101" s="14"/>
      <c r="Z101" s="14"/>
      <c r="AA101" s="2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45"/>
      <c r="R102" s="45"/>
      <c r="S102" s="21"/>
      <c r="T102" s="14"/>
      <c r="U102" s="14"/>
      <c r="V102" s="14"/>
      <c r="W102" s="14"/>
      <c r="X102" s="14"/>
      <c r="Y102" s="14"/>
      <c r="Z102" s="14"/>
      <c r="AA102" s="2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45"/>
      <c r="R103" s="45"/>
      <c r="S103" s="21"/>
      <c r="T103" s="14"/>
      <c r="U103" s="14"/>
      <c r="V103" s="14"/>
      <c r="W103" s="14"/>
      <c r="X103" s="14"/>
      <c r="Y103" s="14"/>
      <c r="Z103" s="14"/>
      <c r="AA103" s="2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45"/>
      <c r="R104" s="45"/>
      <c r="S104" s="21"/>
      <c r="T104" s="14"/>
      <c r="U104" s="14"/>
      <c r="V104" s="14"/>
      <c r="W104" s="14"/>
      <c r="X104" s="14"/>
      <c r="Y104" s="14"/>
      <c r="Z104" s="14"/>
      <c r="AA104" s="2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45"/>
      <c r="R105" s="45"/>
      <c r="S105" s="21"/>
      <c r="T105" s="14"/>
      <c r="U105" s="14"/>
      <c r="V105" s="14"/>
      <c r="W105" s="14"/>
      <c r="X105" s="14"/>
      <c r="Y105" s="14"/>
      <c r="Z105" s="14"/>
      <c r="AA105" s="2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45"/>
      <c r="R106" s="45"/>
      <c r="S106" s="21"/>
      <c r="T106" s="14"/>
      <c r="U106" s="14"/>
      <c r="V106" s="14"/>
      <c r="W106" s="14"/>
      <c r="X106" s="14"/>
      <c r="Y106" s="14"/>
      <c r="Z106" s="14"/>
      <c r="AA106" s="2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45"/>
      <c r="R107" s="45"/>
      <c r="S107" s="21"/>
      <c r="T107" s="14"/>
      <c r="U107" s="14"/>
      <c r="V107" s="14"/>
      <c r="W107" s="14"/>
      <c r="X107" s="14"/>
      <c r="Y107" s="14"/>
      <c r="Z107" s="14"/>
      <c r="AA107" s="2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45"/>
      <c r="R108" s="45"/>
      <c r="S108" s="21"/>
      <c r="T108" s="14"/>
      <c r="U108" s="14"/>
      <c r="V108" s="14"/>
      <c r="W108" s="14"/>
      <c r="X108" s="14"/>
      <c r="Y108" s="14"/>
      <c r="Z108" s="14"/>
      <c r="AA108" s="2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45"/>
      <c r="R109" s="45"/>
      <c r="S109" s="21"/>
      <c r="T109" s="14"/>
      <c r="U109" s="14"/>
      <c r="V109" s="14"/>
      <c r="W109" s="14"/>
      <c r="X109" s="14"/>
      <c r="Y109" s="14"/>
      <c r="Z109" s="14"/>
      <c r="AA109" s="2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45"/>
      <c r="R110" s="45"/>
      <c r="S110" s="21"/>
      <c r="T110" s="14"/>
      <c r="U110" s="14"/>
      <c r="V110" s="14"/>
      <c r="W110" s="14"/>
      <c r="X110" s="14"/>
      <c r="Y110" s="14"/>
      <c r="Z110" s="14"/>
      <c r="AA110" s="2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45"/>
      <c r="R111" s="45"/>
      <c r="S111" s="21"/>
      <c r="T111" s="14"/>
      <c r="U111" s="14"/>
      <c r="V111" s="14"/>
      <c r="W111" s="14"/>
      <c r="X111" s="14"/>
      <c r="Y111" s="14"/>
      <c r="Z111" s="14"/>
      <c r="AA111" s="2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45"/>
      <c r="R112" s="45"/>
      <c r="S112" s="21"/>
      <c r="T112" s="14"/>
      <c r="U112" s="14"/>
      <c r="V112" s="14"/>
      <c r="W112" s="14"/>
      <c r="X112" s="14"/>
      <c r="Y112" s="14"/>
      <c r="Z112" s="14"/>
      <c r="AA112" s="2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45"/>
      <c r="R113" s="45"/>
      <c r="S113" s="21"/>
      <c r="T113" s="14"/>
      <c r="U113" s="14"/>
      <c r="V113" s="14"/>
      <c r="W113" s="14"/>
      <c r="X113" s="14"/>
      <c r="Y113" s="14"/>
      <c r="Z113" s="14"/>
      <c r="AA113" s="2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45"/>
      <c r="R114" s="45"/>
      <c r="S114" s="21"/>
      <c r="T114" s="14"/>
      <c r="U114" s="14"/>
      <c r="V114" s="14"/>
      <c r="W114" s="14"/>
      <c r="X114" s="14"/>
      <c r="Y114" s="14"/>
      <c r="Z114" s="14"/>
      <c r="AA114" s="2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3:19" ht="15.75" customHeight="1" x14ac:dyDescent="0.2"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21"/>
    </row>
    <row r="194" spans="3:19" ht="15.75" customHeight="1" x14ac:dyDescent="0.2"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21"/>
    </row>
    <row r="195" spans="3:19" ht="15.75" customHeight="1" x14ac:dyDescent="0.2"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21"/>
    </row>
    <row r="196" spans="3:19" ht="15.75" customHeight="1" x14ac:dyDescent="0.2"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21"/>
    </row>
    <row r="197" spans="3:19" ht="15.75" customHeight="1" x14ac:dyDescent="0.2"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21"/>
    </row>
    <row r="198" spans="3:19" ht="15.75" customHeight="1" x14ac:dyDescent="0.2"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21"/>
    </row>
    <row r="199" spans="3:19" ht="15.75" customHeight="1" x14ac:dyDescent="0.2"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21"/>
    </row>
    <row r="200" spans="3:19" ht="15.75" customHeight="1" x14ac:dyDescent="0.2"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21"/>
    </row>
    <row r="201" spans="3:19" ht="15.75" customHeight="1" x14ac:dyDescent="0.2"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21"/>
    </row>
    <row r="202" spans="3:19" ht="15.75" customHeight="1" x14ac:dyDescent="0.2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21"/>
    </row>
    <row r="203" spans="3:19" ht="15.75" customHeight="1" x14ac:dyDescent="0.2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21"/>
    </row>
    <row r="204" spans="3:19" ht="15.75" customHeight="1" x14ac:dyDescent="0.2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21"/>
    </row>
    <row r="205" spans="3:19" ht="15.75" customHeight="1" x14ac:dyDescent="0.2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21"/>
    </row>
    <row r="206" spans="3:19" ht="15.75" customHeight="1" x14ac:dyDescent="0.2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21"/>
    </row>
    <row r="207" spans="3:19" ht="15.75" customHeight="1" x14ac:dyDescent="0.2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21"/>
    </row>
    <row r="208" spans="3:19" ht="15.75" customHeight="1" x14ac:dyDescent="0.2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21"/>
    </row>
    <row r="209" spans="3:19" ht="15.75" customHeight="1" x14ac:dyDescent="0.2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21"/>
    </row>
    <row r="210" spans="3:19" ht="15.75" customHeight="1" x14ac:dyDescent="0.2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21"/>
    </row>
    <row r="211" spans="3:19" ht="15.75" customHeight="1" x14ac:dyDescent="0.2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21"/>
    </row>
    <row r="212" spans="3:19" ht="15.75" customHeight="1" x14ac:dyDescent="0.2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21"/>
    </row>
    <row r="213" spans="3:19" ht="15.75" customHeight="1" x14ac:dyDescent="0.2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21"/>
    </row>
    <row r="214" spans="3:19" ht="15.75" customHeight="1" x14ac:dyDescent="0.2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21"/>
    </row>
    <row r="215" spans="3:19" ht="15.75" customHeight="1" x14ac:dyDescent="0.2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21"/>
    </row>
    <row r="216" spans="3:19" ht="15.75" customHeight="1" x14ac:dyDescent="0.2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21"/>
    </row>
    <row r="217" spans="3:19" ht="15.75" customHeight="1" x14ac:dyDescent="0.2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21"/>
    </row>
    <row r="218" spans="3:19" ht="15.75" customHeight="1" x14ac:dyDescent="0.2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21"/>
    </row>
    <row r="219" spans="3:19" ht="15.75" customHeight="1" x14ac:dyDescent="0.2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21"/>
    </row>
    <row r="220" spans="3:19" ht="15.75" customHeight="1" x14ac:dyDescent="0.2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PL-IFC-162FC-BK15-2PK</vt:lpstr>
      <vt:lpstr>PL-IFC-162FC-BK20-2PK</vt:lpstr>
      <vt:lpstr>PL-IFC-162FC-BK6-2PK</vt:lpstr>
      <vt:lpstr>PL-IFC-162FC-GN15-2PK</vt:lpstr>
      <vt:lpstr>PL-IFC-162FC-GN20-2PK</vt:lpstr>
      <vt:lpstr>PL-IFC-162FC-GY15-2PK</vt:lpstr>
      <vt:lpstr>PL-IFC-162FC-GY20-2PK</vt:lpstr>
      <vt:lpstr>PL-IFC-162FC-GN6-2PK</vt:lpstr>
      <vt:lpstr>PL-IFC-162FC-GY6-2PK</vt:lpstr>
      <vt:lpstr>PL-IFC-162B03-2PK</vt:lpstr>
      <vt:lpstr>PL-IFC-162B10-2PK</vt:lpstr>
      <vt:lpstr>PL-IFC-162B15-2PK</vt:lpstr>
      <vt:lpstr>PL-IFC-162B15P3F</vt:lpstr>
      <vt:lpstr>PL-IFC-162B15P3F-PK2</vt:lpstr>
      <vt:lpstr>PL-IFC-162B20-2PK</vt:lpstr>
      <vt:lpstr>PL-IFC-162B25-2PK</vt:lpstr>
      <vt:lpstr>PL-IFC-162B6-2PK</vt:lpstr>
      <vt:lpstr>PL-IFC-162BDBL06</vt:lpstr>
      <vt:lpstr>PL-IFC-162BDBL10</vt:lpstr>
      <vt:lpstr>PL-IFC-162BMulti2-3PK</vt:lpstr>
      <vt:lpstr>PL-IFC-162BMulti-3PK</vt:lpstr>
      <vt:lpstr>PL-IFC-162BR03-2PK</vt:lpstr>
      <vt:lpstr>PL-IFC-162BR06-2PK</vt:lpstr>
      <vt:lpstr>PL-IFC-162BR10-2PK</vt:lpstr>
      <vt:lpstr>PL-IFC-162BR15-2PK</vt:lpstr>
      <vt:lpstr>PL-IFC-162BR20-2PK</vt:lpstr>
      <vt:lpstr>PL-IFC-162BR25-2PK</vt:lpstr>
      <vt:lpstr>PL-IFC-162BRMulti2-3PK</vt:lpstr>
      <vt:lpstr>PL-IFC-162BRMulti-3PK</vt:lpstr>
      <vt:lpstr>PL-IFC-162G03-2PK</vt:lpstr>
      <vt:lpstr>PL-IFC-162G06-2PK</vt:lpstr>
      <vt:lpstr>PL-IFC-162G10-2PK</vt:lpstr>
      <vt:lpstr>PL-IFC-162G15-2PK</vt:lpstr>
      <vt:lpstr>PL-IFC-162G15P3F</vt:lpstr>
      <vt:lpstr>PL-IFC-162G15P3F-PK2</vt:lpstr>
      <vt:lpstr>PL-IFC-162G20-2PK</vt:lpstr>
      <vt:lpstr>PL-IFC-162G25-2PK</vt:lpstr>
      <vt:lpstr>PL-IFC-162GMulti2-3PK</vt:lpstr>
      <vt:lpstr>PL-IFC-162GMulti-3PK</vt:lpstr>
      <vt:lpstr>PL-IFC-162W03-2PK</vt:lpstr>
      <vt:lpstr>PL-IFC-162W10-2PK</vt:lpstr>
      <vt:lpstr>PL-IFC-162W15-2PK</vt:lpstr>
      <vt:lpstr>PL-IFC-162W15P3F</vt:lpstr>
      <vt:lpstr>PL-IFC-162W15P3F-PK2</vt:lpstr>
      <vt:lpstr>PL-IFC-162W20-2PK</vt:lpstr>
      <vt:lpstr>PL-IFC-162W25-2PK</vt:lpstr>
      <vt:lpstr>PL-IFC-162W6-2PK</vt:lpstr>
      <vt:lpstr>PL-IFC-162WDBL06</vt:lpstr>
      <vt:lpstr>PL-IFC-162WDBL10</vt:lpstr>
      <vt:lpstr>PL-IFC-162WMulti2-3PK</vt:lpstr>
      <vt:lpstr>PL-IFC-162WMulti-3PK</vt:lpstr>
      <vt:lpstr>PL-IFC-163B03P3</vt:lpstr>
      <vt:lpstr>PL-IFC-163B03P3-PK2</vt:lpstr>
      <vt:lpstr>PL-IFC-163B06P3</vt:lpstr>
      <vt:lpstr>PL-IFC-163B06P3-PK2</vt:lpstr>
      <vt:lpstr>PL-IFC-163B08P3</vt:lpstr>
      <vt:lpstr>PL-IFC-163B08P3-PK2</vt:lpstr>
      <vt:lpstr>PL-IFC-163B10P3</vt:lpstr>
      <vt:lpstr>PL-IFC-163B10P3-PK2</vt:lpstr>
      <vt:lpstr>PL-IFC-163B15P3</vt:lpstr>
      <vt:lpstr>PL-IFC-163B15P3-PK2</vt:lpstr>
      <vt:lpstr>PL-IFC-163B25P3</vt:lpstr>
      <vt:lpstr>PL-IFC-163B25P3-PK2</vt:lpstr>
      <vt:lpstr>PL-IFC-163W03P3</vt:lpstr>
      <vt:lpstr>PL-IFC-163W03P3-PK2</vt:lpstr>
      <vt:lpstr>PL-IFC-163W06P3</vt:lpstr>
      <vt:lpstr>PL-IFC-163W06P3-PK2</vt:lpstr>
      <vt:lpstr>PL-IFC-163W08P3</vt:lpstr>
      <vt:lpstr>PL-IFC-163W08P3-PK2</vt:lpstr>
      <vt:lpstr>PL-IFC-163W10P3</vt:lpstr>
      <vt:lpstr>PL-IFC-163W10P3-PK2</vt:lpstr>
      <vt:lpstr>PL-IFC-163W15P3</vt:lpstr>
      <vt:lpstr>PL-IFC-163W15P3-PK2</vt:lpstr>
      <vt:lpstr>PL-IFC-163W25P3</vt:lpstr>
      <vt:lpstr>PL-IFC-163W25P3-PK2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2021-07-19T16:45:25Z</dcterms:modified>
</cp:coreProperties>
</file>